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\2024\обласний бюджет 2025\"/>
    </mc:Choice>
  </mc:AlternateContent>
  <xr:revisionPtr revIDLastSave="0" documentId="8_{BC3BF78A-BBA8-41C5-8C88-C92556684676}" xr6:coauthVersionLast="47" xr6:coauthVersionMax="47" xr10:uidLastSave="{00000000-0000-0000-0000-000000000000}"/>
  <bookViews>
    <workbookView xWindow="-103" yWindow="-103" windowWidth="16663" windowHeight="9017" activeTab="4" xr2:uid="{ED75E836-6984-482A-98DE-41E23127AB34}"/>
  </bookViews>
  <sheets>
    <sheet name="Додаток 1" sheetId="2" r:id="rId1"/>
    <sheet name="Додаток 2" sheetId="3" r:id="rId2"/>
    <sheet name="Додаток 3" sheetId="4" r:id="rId3"/>
    <sheet name="Додаток 4" sheetId="5" r:id="rId4"/>
    <sheet name="Додаток 5" sheetId="6" r:id="rId5"/>
    <sheet name="додаток 5.1" sheetId="9" r:id="rId6"/>
    <sheet name="Додаток 6" sheetId="7" r:id="rId7"/>
    <sheet name="Додаток 7" sheetId="8" r:id="rId8"/>
  </sheets>
  <definedNames>
    <definedName name="_xlnm.Print_Titles" localSheetId="0">'Додаток 1'!$8:$11</definedName>
    <definedName name="_xlnm.Print_Titles" localSheetId="2">'Додаток 3'!$9:$13</definedName>
    <definedName name="_xlnm.Print_Titles" localSheetId="5">'додаток 5.1'!$7:$9</definedName>
    <definedName name="_xlnm.Print_Titles" localSheetId="6">'Додаток 6'!$9:$10</definedName>
    <definedName name="_xlnm.Print_Titles" localSheetId="7">'Додаток 7'!$9:$11</definedName>
    <definedName name="_xlnm.Print_Area" localSheetId="4">'Додаток 5'!$A$1:$D$120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8" l="1"/>
  <c r="I52" i="8"/>
  <c r="H55" i="8"/>
  <c r="H53" i="8"/>
  <c r="H52" i="8"/>
  <c r="I55" i="8"/>
  <c r="J55" i="8"/>
  <c r="J53" i="8"/>
  <c r="J52" i="8"/>
  <c r="G56" i="8"/>
  <c r="G55" i="8"/>
  <c r="D10" i="9"/>
  <c r="E10" i="9"/>
  <c r="C11" i="9"/>
  <c r="C12" i="9"/>
  <c r="C10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G69" i="4"/>
  <c r="H69" i="4"/>
  <c r="I69" i="4"/>
  <c r="K69" i="4"/>
  <c r="L69" i="4"/>
  <c r="M69" i="4"/>
  <c r="N69" i="4"/>
  <c r="O69" i="4"/>
  <c r="P69" i="4"/>
  <c r="E69" i="4"/>
  <c r="F69" i="4"/>
  <c r="H135" i="8"/>
  <c r="H134" i="8"/>
  <c r="H133" i="8"/>
  <c r="I135" i="8"/>
  <c r="I134" i="8"/>
  <c r="I133" i="8"/>
  <c r="J135" i="8"/>
  <c r="J134" i="8"/>
  <c r="J133" i="8"/>
  <c r="G137" i="8"/>
  <c r="G136" i="8"/>
  <c r="G135" i="8"/>
  <c r="G134" i="8"/>
  <c r="G133" i="8"/>
  <c r="H129" i="8"/>
  <c r="H130" i="8"/>
  <c r="I130" i="8"/>
  <c r="I129" i="8"/>
  <c r="J130" i="8"/>
  <c r="J129" i="8"/>
  <c r="J138" i="8"/>
  <c r="G132" i="8"/>
  <c r="G131" i="8"/>
  <c r="H127" i="8"/>
  <c r="H126" i="8"/>
  <c r="I127" i="8"/>
  <c r="I126" i="8"/>
  <c r="J127" i="8"/>
  <c r="J126" i="8"/>
  <c r="G128" i="8"/>
  <c r="G127" i="8"/>
  <c r="G126" i="8"/>
  <c r="H114" i="8"/>
  <c r="I114" i="8"/>
  <c r="I111" i="8"/>
  <c r="I110" i="8"/>
  <c r="J114" i="8"/>
  <c r="J111" i="8"/>
  <c r="J110" i="8"/>
  <c r="H122" i="8"/>
  <c r="I122" i="8"/>
  <c r="J122" i="8"/>
  <c r="H118" i="8"/>
  <c r="H111" i="8"/>
  <c r="H110" i="8"/>
  <c r="I118" i="8"/>
  <c r="J118" i="8"/>
  <c r="G117" i="8"/>
  <c r="G120" i="8"/>
  <c r="G118" i="8"/>
  <c r="G111" i="8"/>
  <c r="G110" i="8"/>
  <c r="G124" i="8"/>
  <c r="G122" i="8"/>
  <c r="G125" i="8"/>
  <c r="G116" i="8"/>
  <c r="G123" i="8"/>
  <c r="G121" i="8"/>
  <c r="G119" i="8"/>
  <c r="G115" i="8"/>
  <c r="G113" i="8"/>
  <c r="G112" i="8"/>
  <c r="H108" i="8"/>
  <c r="H107" i="8"/>
  <c r="I108" i="8"/>
  <c r="I107" i="8"/>
  <c r="J108" i="8"/>
  <c r="J107" i="8"/>
  <c r="G109" i="8"/>
  <c r="G108" i="8"/>
  <c r="G107" i="8"/>
  <c r="G106" i="8"/>
  <c r="G105" i="8"/>
  <c r="G104" i="8"/>
  <c r="H105" i="8"/>
  <c r="H104" i="8"/>
  <c r="I105" i="8"/>
  <c r="I104" i="8"/>
  <c r="J105" i="8"/>
  <c r="J104" i="8"/>
  <c r="G103" i="8"/>
  <c r="G102" i="8"/>
  <c r="H101" i="8"/>
  <c r="H100" i="8"/>
  <c r="H99" i="8"/>
  <c r="I101" i="8"/>
  <c r="I100" i="8"/>
  <c r="I99" i="8"/>
  <c r="J101" i="8"/>
  <c r="J100" i="8"/>
  <c r="J99" i="8"/>
  <c r="H95" i="8"/>
  <c r="I95" i="8"/>
  <c r="J95" i="8"/>
  <c r="G98" i="8"/>
  <c r="G97" i="8"/>
  <c r="G96" i="8"/>
  <c r="G95" i="8"/>
  <c r="G94" i="8"/>
  <c r="G93" i="8"/>
  <c r="G92" i="8"/>
  <c r="G91" i="8"/>
  <c r="G90" i="8"/>
  <c r="H92" i="8"/>
  <c r="H91" i="8"/>
  <c r="H90" i="8"/>
  <c r="I92" i="8"/>
  <c r="I91" i="8"/>
  <c r="I90" i="8"/>
  <c r="J92" i="8"/>
  <c r="J91" i="8"/>
  <c r="J90" i="8"/>
  <c r="H86" i="8"/>
  <c r="I86" i="8"/>
  <c r="J86" i="8"/>
  <c r="G89" i="8"/>
  <c r="G88" i="8"/>
  <c r="G87" i="8"/>
  <c r="G86" i="8"/>
  <c r="G84" i="8"/>
  <c r="G81" i="8"/>
  <c r="G80" i="8"/>
  <c r="G83" i="8"/>
  <c r="G82" i="8"/>
  <c r="H81" i="8"/>
  <c r="H80" i="8"/>
  <c r="I81" i="8"/>
  <c r="I80" i="8"/>
  <c r="J81" i="8"/>
  <c r="J80" i="8"/>
  <c r="H78" i="8"/>
  <c r="H77" i="8"/>
  <c r="I78" i="8"/>
  <c r="I77" i="8"/>
  <c r="J78" i="8"/>
  <c r="J77" i="8"/>
  <c r="G79" i="8"/>
  <c r="G78" i="8"/>
  <c r="G77" i="8"/>
  <c r="H73" i="8"/>
  <c r="H72" i="8"/>
  <c r="I73" i="8"/>
  <c r="I72" i="8"/>
  <c r="J73" i="8"/>
  <c r="J72" i="8"/>
  <c r="G76" i="8"/>
  <c r="G75" i="8"/>
  <c r="G74" i="8"/>
  <c r="G73" i="8"/>
  <c r="G72" i="8"/>
  <c r="G71" i="8"/>
  <c r="G69" i="8"/>
  <c r="G68" i="8"/>
  <c r="G67" i="8"/>
  <c r="G70" i="8"/>
  <c r="H69" i="8"/>
  <c r="H68" i="8"/>
  <c r="H67" i="8"/>
  <c r="I69" i="8"/>
  <c r="I68" i="8"/>
  <c r="I67" i="8"/>
  <c r="J69" i="8"/>
  <c r="J68" i="8"/>
  <c r="J67" i="8"/>
  <c r="G66" i="8"/>
  <c r="G65" i="8"/>
  <c r="G64" i="8"/>
  <c r="H65" i="8"/>
  <c r="H64" i="8"/>
  <c r="I65" i="8"/>
  <c r="I64" i="8"/>
  <c r="J65" i="8"/>
  <c r="J64" i="8"/>
  <c r="G63" i="8"/>
  <c r="G62" i="8"/>
  <c r="G59" i="8"/>
  <c r="G61" i="8"/>
  <c r="G60" i="8"/>
  <c r="G58" i="8"/>
  <c r="G57" i="8"/>
  <c r="G54" i="8"/>
  <c r="G53" i="8"/>
  <c r="G52" i="8"/>
  <c r="G51" i="8"/>
  <c r="G50" i="8"/>
  <c r="G49" i="8"/>
  <c r="G48" i="8"/>
  <c r="G42" i="8"/>
  <c r="G41" i="8"/>
  <c r="G40" i="8"/>
  <c r="G47" i="8"/>
  <c r="G46" i="8"/>
  <c r="G45" i="8"/>
  <c r="G44" i="8"/>
  <c r="G43" i="8"/>
  <c r="G39" i="8"/>
  <c r="G38" i="8"/>
  <c r="G37" i="8"/>
  <c r="G36" i="8"/>
  <c r="G35" i="8"/>
  <c r="G34" i="8"/>
  <c r="G33" i="8"/>
  <c r="G32" i="8"/>
  <c r="G31" i="8"/>
  <c r="H42" i="8"/>
  <c r="H41" i="8"/>
  <c r="H40" i="8"/>
  <c r="I42" i="8"/>
  <c r="I41" i="8"/>
  <c r="I40" i="8"/>
  <c r="J42" i="8"/>
  <c r="J41" i="8"/>
  <c r="J40" i="8"/>
  <c r="H33" i="8"/>
  <c r="H32" i="8"/>
  <c r="H31" i="8"/>
  <c r="I33" i="8"/>
  <c r="I32" i="8"/>
  <c r="I31" i="8"/>
  <c r="J33" i="8"/>
  <c r="J32" i="8"/>
  <c r="J31" i="8"/>
  <c r="H27" i="8"/>
  <c r="H24" i="8"/>
  <c r="H23" i="8"/>
  <c r="I27" i="8"/>
  <c r="I24" i="8"/>
  <c r="I23" i="8"/>
  <c r="J27" i="8"/>
  <c r="J24" i="8"/>
  <c r="J23" i="8"/>
  <c r="G30" i="8"/>
  <c r="G29" i="8"/>
  <c r="G28" i="8"/>
  <c r="G27" i="8"/>
  <c r="G26" i="8"/>
  <c r="G25" i="8"/>
  <c r="H17" i="8"/>
  <c r="I17" i="8"/>
  <c r="J17" i="8"/>
  <c r="G22" i="8"/>
  <c r="G21" i="8"/>
  <c r="G20" i="8"/>
  <c r="G19" i="8"/>
  <c r="G18" i="8"/>
  <c r="G15" i="8"/>
  <c r="G16" i="8"/>
  <c r="G14" i="8"/>
  <c r="H13" i="8"/>
  <c r="I13" i="8"/>
  <c r="I12" i="8"/>
  <c r="J13" i="8"/>
  <c r="H40" i="7"/>
  <c r="H39" i="7"/>
  <c r="I40" i="7"/>
  <c r="I39" i="7"/>
  <c r="G39" i="7"/>
  <c r="G40" i="7"/>
  <c r="H37" i="7"/>
  <c r="H36" i="7"/>
  <c r="I37" i="7"/>
  <c r="I36" i="7"/>
  <c r="G37" i="7"/>
  <c r="G36" i="7"/>
  <c r="H29" i="7"/>
  <c r="H30" i="7"/>
  <c r="I30" i="7"/>
  <c r="I29" i="7"/>
  <c r="G30" i="7"/>
  <c r="G29" i="7"/>
  <c r="H18" i="7"/>
  <c r="H17" i="7"/>
  <c r="I18" i="7"/>
  <c r="I17" i="7"/>
  <c r="G18" i="7"/>
  <c r="G17" i="7"/>
  <c r="H26" i="7"/>
  <c r="H25" i="7"/>
  <c r="I26" i="7"/>
  <c r="I25" i="7"/>
  <c r="G26" i="7"/>
  <c r="G25" i="7"/>
  <c r="H23" i="7"/>
  <c r="H22" i="7"/>
  <c r="I23" i="7"/>
  <c r="I22" i="7"/>
  <c r="G23" i="7"/>
  <c r="G22" i="7"/>
  <c r="G42" i="7"/>
  <c r="H12" i="7"/>
  <c r="H11" i="7"/>
  <c r="H42" i="7"/>
  <c r="I12" i="7"/>
  <c r="I11" i="7"/>
  <c r="G12" i="7"/>
  <c r="G11" i="7"/>
  <c r="D30" i="6"/>
  <c r="D65" i="6"/>
  <c r="M16" i="5"/>
  <c r="P16" i="5"/>
  <c r="N16" i="5"/>
  <c r="M17" i="5"/>
  <c r="P17" i="5"/>
  <c r="N17" i="5"/>
  <c r="M18" i="5"/>
  <c r="P18" i="5"/>
  <c r="N18" i="5"/>
  <c r="N15" i="5"/>
  <c r="N14" i="5"/>
  <c r="N13" i="5"/>
  <c r="N19" i="5"/>
  <c r="M15" i="5"/>
  <c r="P15" i="5"/>
  <c r="M14" i="5"/>
  <c r="M13" i="5"/>
  <c r="M19" i="5"/>
  <c r="L16" i="5"/>
  <c r="L17" i="5"/>
  <c r="L18" i="5"/>
  <c r="L15" i="5"/>
  <c r="F14" i="5"/>
  <c r="F13" i="5"/>
  <c r="F19" i="5"/>
  <c r="G14" i="5"/>
  <c r="G13" i="5"/>
  <c r="G19" i="5"/>
  <c r="I14" i="5"/>
  <c r="I13" i="5"/>
  <c r="I19" i="5"/>
  <c r="J14" i="5"/>
  <c r="J13" i="5"/>
  <c r="J19" i="5"/>
  <c r="K14" i="5"/>
  <c r="K13" i="5"/>
  <c r="K19" i="5"/>
  <c r="L14" i="5"/>
  <c r="L13" i="5"/>
  <c r="L19" i="5"/>
  <c r="O14" i="5"/>
  <c r="O13" i="5"/>
  <c r="O19" i="5"/>
  <c r="E14" i="5"/>
  <c r="E13" i="5"/>
  <c r="E19" i="5"/>
  <c r="H18" i="5"/>
  <c r="H17" i="5"/>
  <c r="H16" i="5"/>
  <c r="H15" i="5"/>
  <c r="H14" i="5"/>
  <c r="H13" i="5"/>
  <c r="H19" i="5"/>
  <c r="J182" i="4"/>
  <c r="J180" i="4"/>
  <c r="J179" i="4"/>
  <c r="J181" i="4"/>
  <c r="J178" i="4"/>
  <c r="J177" i="4"/>
  <c r="J176" i="4"/>
  <c r="J175" i="4"/>
  <c r="E182" i="4"/>
  <c r="P182" i="4"/>
  <c r="E181" i="4"/>
  <c r="E180" i="4"/>
  <c r="E179" i="4"/>
  <c r="E178" i="4"/>
  <c r="E176" i="4"/>
  <c r="E175" i="4"/>
  <c r="F180" i="4"/>
  <c r="F179" i="4"/>
  <c r="G180" i="4"/>
  <c r="G179" i="4"/>
  <c r="H180" i="4"/>
  <c r="H179" i="4"/>
  <c r="I180" i="4"/>
  <c r="I179" i="4"/>
  <c r="K180" i="4"/>
  <c r="K179" i="4"/>
  <c r="L180" i="4"/>
  <c r="L179" i="4"/>
  <c r="M180" i="4"/>
  <c r="M179" i="4"/>
  <c r="N180" i="4"/>
  <c r="N179" i="4"/>
  <c r="O180" i="4"/>
  <c r="O179" i="4"/>
  <c r="F176" i="4"/>
  <c r="F175" i="4"/>
  <c r="G176" i="4"/>
  <c r="G175" i="4"/>
  <c r="H176" i="4"/>
  <c r="H175" i="4"/>
  <c r="I176" i="4"/>
  <c r="I175" i="4"/>
  <c r="K176" i="4"/>
  <c r="K175" i="4"/>
  <c r="L176" i="4"/>
  <c r="L175" i="4"/>
  <c r="M176" i="4"/>
  <c r="M175" i="4"/>
  <c r="N176" i="4"/>
  <c r="N175" i="4"/>
  <c r="O176" i="4"/>
  <c r="O175" i="4"/>
  <c r="F172" i="4"/>
  <c r="F171" i="4"/>
  <c r="G172" i="4"/>
  <c r="G171" i="4"/>
  <c r="H172" i="4"/>
  <c r="H171" i="4"/>
  <c r="I172" i="4"/>
  <c r="I171" i="4"/>
  <c r="K172" i="4"/>
  <c r="K171" i="4"/>
  <c r="L172" i="4"/>
  <c r="L171" i="4"/>
  <c r="M172" i="4"/>
  <c r="M171" i="4"/>
  <c r="N172" i="4"/>
  <c r="N171" i="4"/>
  <c r="O172" i="4"/>
  <c r="O171" i="4"/>
  <c r="F169" i="4"/>
  <c r="F168" i="4"/>
  <c r="G169" i="4"/>
  <c r="G168" i="4"/>
  <c r="H169" i="4"/>
  <c r="H168" i="4"/>
  <c r="I169" i="4"/>
  <c r="I168" i="4"/>
  <c r="K169" i="4"/>
  <c r="K168" i="4"/>
  <c r="L169" i="4"/>
  <c r="L168" i="4"/>
  <c r="M169" i="4"/>
  <c r="M168" i="4"/>
  <c r="N169" i="4"/>
  <c r="N168" i="4"/>
  <c r="O169" i="4"/>
  <c r="O168" i="4"/>
  <c r="J174" i="4"/>
  <c r="J172" i="4"/>
  <c r="J171" i="4"/>
  <c r="J173" i="4"/>
  <c r="J170" i="4"/>
  <c r="J169" i="4"/>
  <c r="J168" i="4"/>
  <c r="E174" i="4"/>
  <c r="P174" i="4"/>
  <c r="E173" i="4"/>
  <c r="P173" i="4"/>
  <c r="P172" i="4"/>
  <c r="P171" i="4"/>
  <c r="E170" i="4"/>
  <c r="E169" i="4"/>
  <c r="E168" i="4"/>
  <c r="F159" i="4"/>
  <c r="F158" i="4"/>
  <c r="G159" i="4"/>
  <c r="G158" i="4"/>
  <c r="H159" i="4"/>
  <c r="H158" i="4"/>
  <c r="I159" i="4"/>
  <c r="I158" i="4"/>
  <c r="I183" i="4"/>
  <c r="K159" i="4"/>
  <c r="K158" i="4"/>
  <c r="L159" i="4"/>
  <c r="L158" i="4"/>
  <c r="M159" i="4"/>
  <c r="M158" i="4"/>
  <c r="N159" i="4"/>
  <c r="N158" i="4"/>
  <c r="O159" i="4"/>
  <c r="O158" i="4"/>
  <c r="F156" i="4"/>
  <c r="F155" i="4"/>
  <c r="G156" i="4"/>
  <c r="G155" i="4"/>
  <c r="H156" i="4"/>
  <c r="H155" i="4"/>
  <c r="I156" i="4"/>
  <c r="I155" i="4"/>
  <c r="K156" i="4"/>
  <c r="K155" i="4"/>
  <c r="L156" i="4"/>
  <c r="L155" i="4"/>
  <c r="M156" i="4"/>
  <c r="M155" i="4"/>
  <c r="N156" i="4"/>
  <c r="N155" i="4"/>
  <c r="O156" i="4"/>
  <c r="O155" i="4"/>
  <c r="J167" i="4"/>
  <c r="J166" i="4"/>
  <c r="P166" i="4"/>
  <c r="J165" i="4"/>
  <c r="J164" i="4"/>
  <c r="J163" i="4"/>
  <c r="J162" i="4"/>
  <c r="J159" i="4"/>
  <c r="J158" i="4"/>
  <c r="J161" i="4"/>
  <c r="J160" i="4"/>
  <c r="J157" i="4"/>
  <c r="J156" i="4"/>
  <c r="J155" i="4"/>
  <c r="E167" i="4"/>
  <c r="E166" i="4"/>
  <c r="E165" i="4"/>
  <c r="E164" i="4"/>
  <c r="E163" i="4"/>
  <c r="P163" i="4"/>
  <c r="E162" i="4"/>
  <c r="P162" i="4"/>
  <c r="E161" i="4"/>
  <c r="E160" i="4"/>
  <c r="E157" i="4"/>
  <c r="E156" i="4"/>
  <c r="E155" i="4"/>
  <c r="F153" i="4"/>
  <c r="F152" i="4"/>
  <c r="G153" i="4"/>
  <c r="G152" i="4"/>
  <c r="H153" i="4"/>
  <c r="H152" i="4"/>
  <c r="I153" i="4"/>
  <c r="I152" i="4"/>
  <c r="K153" i="4"/>
  <c r="K152" i="4"/>
  <c r="L153" i="4"/>
  <c r="L152" i="4"/>
  <c r="M153" i="4"/>
  <c r="M152" i="4"/>
  <c r="N153" i="4"/>
  <c r="N152" i="4"/>
  <c r="O153" i="4"/>
  <c r="O152" i="4"/>
  <c r="F150" i="4"/>
  <c r="F149" i="4"/>
  <c r="G150" i="4"/>
  <c r="G149" i="4"/>
  <c r="H150" i="4"/>
  <c r="H149" i="4"/>
  <c r="I150" i="4"/>
  <c r="I149" i="4"/>
  <c r="K150" i="4"/>
  <c r="K149" i="4"/>
  <c r="L150" i="4"/>
  <c r="L149" i="4"/>
  <c r="M150" i="4"/>
  <c r="M149" i="4"/>
  <c r="N150" i="4"/>
  <c r="N149" i="4"/>
  <c r="O150" i="4"/>
  <c r="O149" i="4"/>
  <c r="J154" i="4"/>
  <c r="J153" i="4"/>
  <c r="J152" i="4"/>
  <c r="J151" i="4"/>
  <c r="J150" i="4"/>
  <c r="J149" i="4"/>
  <c r="E154" i="4"/>
  <c r="E153" i="4"/>
  <c r="E152" i="4"/>
  <c r="E151" i="4"/>
  <c r="E150" i="4"/>
  <c r="E149" i="4"/>
  <c r="F145" i="4"/>
  <c r="F144" i="4"/>
  <c r="G145" i="4"/>
  <c r="G144" i="4"/>
  <c r="H145" i="4"/>
  <c r="H144" i="4"/>
  <c r="I145" i="4"/>
  <c r="I144" i="4"/>
  <c r="K145" i="4"/>
  <c r="K144" i="4"/>
  <c r="L145" i="4"/>
  <c r="L144" i="4"/>
  <c r="M145" i="4"/>
  <c r="M144" i="4"/>
  <c r="N145" i="4"/>
  <c r="N144" i="4"/>
  <c r="O145" i="4"/>
  <c r="O144" i="4"/>
  <c r="J148" i="4"/>
  <c r="J145" i="4"/>
  <c r="J144" i="4"/>
  <c r="J147" i="4"/>
  <c r="P147" i="4"/>
  <c r="J146" i="4"/>
  <c r="E148" i="4"/>
  <c r="E147" i="4"/>
  <c r="E146" i="4"/>
  <c r="E145" i="4"/>
  <c r="E144" i="4"/>
  <c r="F140" i="4"/>
  <c r="F139" i="4"/>
  <c r="G140" i="4"/>
  <c r="G139" i="4"/>
  <c r="H140" i="4"/>
  <c r="H139" i="4"/>
  <c r="I140" i="4"/>
  <c r="I139" i="4"/>
  <c r="K140" i="4"/>
  <c r="K139" i="4"/>
  <c r="L140" i="4"/>
  <c r="L139" i="4"/>
  <c r="M140" i="4"/>
  <c r="M139" i="4"/>
  <c r="N140" i="4"/>
  <c r="N139" i="4"/>
  <c r="O140" i="4"/>
  <c r="O139" i="4"/>
  <c r="J143" i="4"/>
  <c r="J142" i="4"/>
  <c r="J141" i="4"/>
  <c r="E143" i="4"/>
  <c r="P143" i="4"/>
  <c r="E142" i="4"/>
  <c r="E141" i="4"/>
  <c r="E140" i="4"/>
  <c r="E139" i="4"/>
  <c r="F135" i="4"/>
  <c r="F134" i="4"/>
  <c r="G135" i="4"/>
  <c r="G134" i="4"/>
  <c r="H135" i="4"/>
  <c r="H134" i="4"/>
  <c r="I135" i="4"/>
  <c r="I134" i="4"/>
  <c r="K135" i="4"/>
  <c r="K134" i="4"/>
  <c r="L135" i="4"/>
  <c r="L134" i="4"/>
  <c r="M135" i="4"/>
  <c r="M134" i="4"/>
  <c r="N135" i="4"/>
  <c r="N134" i="4"/>
  <c r="O135" i="4"/>
  <c r="O134" i="4"/>
  <c r="J138" i="4"/>
  <c r="J137" i="4"/>
  <c r="J135" i="4"/>
  <c r="J134" i="4"/>
  <c r="J136" i="4"/>
  <c r="E138" i="4"/>
  <c r="P138" i="4"/>
  <c r="E135" i="4"/>
  <c r="E134" i="4"/>
  <c r="E137" i="4"/>
  <c r="P137" i="4"/>
  <c r="E136" i="4"/>
  <c r="F132" i="4"/>
  <c r="F131" i="4"/>
  <c r="G132" i="4"/>
  <c r="G131" i="4"/>
  <c r="H132" i="4"/>
  <c r="H131" i="4"/>
  <c r="I132" i="4"/>
  <c r="I131" i="4"/>
  <c r="K132" i="4"/>
  <c r="K131" i="4"/>
  <c r="L132" i="4"/>
  <c r="L131" i="4"/>
  <c r="M132" i="4"/>
  <c r="M131" i="4"/>
  <c r="N132" i="4"/>
  <c r="N131" i="4"/>
  <c r="O132" i="4"/>
  <c r="O131" i="4"/>
  <c r="J133" i="4"/>
  <c r="P133" i="4"/>
  <c r="P132" i="4"/>
  <c r="P131" i="4"/>
  <c r="J132" i="4"/>
  <c r="J131" i="4"/>
  <c r="E133" i="4"/>
  <c r="E132" i="4"/>
  <c r="E131" i="4"/>
  <c r="F127" i="4"/>
  <c r="F126" i="4"/>
  <c r="G127" i="4"/>
  <c r="G126" i="4"/>
  <c r="H127" i="4"/>
  <c r="H126" i="4"/>
  <c r="I127" i="4"/>
  <c r="I126" i="4"/>
  <c r="K127" i="4"/>
  <c r="K126" i="4"/>
  <c r="L127" i="4"/>
  <c r="L126" i="4"/>
  <c r="M127" i="4"/>
  <c r="M126" i="4"/>
  <c r="N127" i="4"/>
  <c r="N126" i="4"/>
  <c r="O127" i="4"/>
  <c r="O126" i="4"/>
  <c r="J130" i="4"/>
  <c r="J129" i="4"/>
  <c r="P129" i="4"/>
  <c r="P127" i="4"/>
  <c r="P126" i="4"/>
  <c r="J128" i="4"/>
  <c r="E130" i="4"/>
  <c r="P130" i="4"/>
  <c r="E129" i="4"/>
  <c r="E128" i="4"/>
  <c r="F122" i="4"/>
  <c r="F121" i="4"/>
  <c r="G122" i="4"/>
  <c r="G121" i="4"/>
  <c r="H122" i="4"/>
  <c r="H121" i="4"/>
  <c r="I122" i="4"/>
  <c r="I121" i="4"/>
  <c r="K122" i="4"/>
  <c r="K121" i="4"/>
  <c r="L122" i="4"/>
  <c r="L121" i="4"/>
  <c r="M122" i="4"/>
  <c r="M121" i="4"/>
  <c r="N122" i="4"/>
  <c r="N121" i="4"/>
  <c r="O122" i="4"/>
  <c r="O121" i="4"/>
  <c r="J125" i="4"/>
  <c r="J122" i="4"/>
  <c r="J121" i="4"/>
  <c r="J124" i="4"/>
  <c r="J123" i="4"/>
  <c r="E125" i="4"/>
  <c r="E124" i="4"/>
  <c r="E123" i="4"/>
  <c r="P123" i="4"/>
  <c r="F111" i="4"/>
  <c r="F110" i="4"/>
  <c r="G111" i="4"/>
  <c r="G110" i="4"/>
  <c r="H111" i="4"/>
  <c r="H110" i="4"/>
  <c r="I111" i="4"/>
  <c r="I110" i="4"/>
  <c r="K111" i="4"/>
  <c r="K110" i="4"/>
  <c r="L111" i="4"/>
  <c r="L110" i="4"/>
  <c r="M111" i="4"/>
  <c r="M110" i="4"/>
  <c r="N111" i="4"/>
  <c r="N110" i="4"/>
  <c r="O111" i="4"/>
  <c r="O110" i="4"/>
  <c r="J113" i="4"/>
  <c r="J114" i="4"/>
  <c r="J115" i="4"/>
  <c r="J116" i="4"/>
  <c r="J117" i="4"/>
  <c r="J118" i="4"/>
  <c r="J111" i="4"/>
  <c r="J110" i="4"/>
  <c r="P118" i="4"/>
  <c r="J119" i="4"/>
  <c r="J120" i="4"/>
  <c r="J112" i="4"/>
  <c r="E113" i="4"/>
  <c r="E114" i="4"/>
  <c r="P114" i="4"/>
  <c r="E115" i="4"/>
  <c r="P115" i="4"/>
  <c r="E116" i="4"/>
  <c r="E117" i="4"/>
  <c r="E118" i="4"/>
  <c r="E111" i="4"/>
  <c r="E110" i="4"/>
  <c r="E119" i="4"/>
  <c r="P119" i="4"/>
  <c r="E120" i="4"/>
  <c r="P120" i="4"/>
  <c r="E112" i="4"/>
  <c r="P112" i="4"/>
  <c r="F106" i="4"/>
  <c r="F105" i="4"/>
  <c r="G106" i="4"/>
  <c r="G105" i="4"/>
  <c r="H106" i="4"/>
  <c r="H105" i="4"/>
  <c r="I106" i="4"/>
  <c r="I105" i="4"/>
  <c r="K106" i="4"/>
  <c r="K105" i="4"/>
  <c r="L106" i="4"/>
  <c r="L105" i="4"/>
  <c r="M106" i="4"/>
  <c r="M105" i="4"/>
  <c r="N106" i="4"/>
  <c r="N105" i="4"/>
  <c r="O106" i="4"/>
  <c r="O105" i="4"/>
  <c r="J109" i="4"/>
  <c r="J108" i="4"/>
  <c r="P108" i="4"/>
  <c r="J107" i="4"/>
  <c r="J106" i="4"/>
  <c r="J105" i="4"/>
  <c r="E109" i="4"/>
  <c r="E108" i="4"/>
  <c r="E107" i="4"/>
  <c r="F88" i="4"/>
  <c r="F87" i="4"/>
  <c r="G88" i="4"/>
  <c r="G87" i="4"/>
  <c r="H88" i="4"/>
  <c r="H87" i="4"/>
  <c r="I88" i="4"/>
  <c r="I87" i="4"/>
  <c r="K88" i="4"/>
  <c r="K87" i="4"/>
  <c r="L88" i="4"/>
  <c r="L87" i="4"/>
  <c r="M88" i="4"/>
  <c r="M87" i="4"/>
  <c r="N88" i="4"/>
  <c r="N87" i="4"/>
  <c r="O88" i="4"/>
  <c r="O87" i="4"/>
  <c r="J90" i="4"/>
  <c r="J88" i="4"/>
  <c r="J87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89" i="4"/>
  <c r="E90" i="4"/>
  <c r="P90" i="4"/>
  <c r="E91" i="4"/>
  <c r="P91" i="4"/>
  <c r="E92" i="4"/>
  <c r="E93" i="4"/>
  <c r="E94" i="4"/>
  <c r="P94" i="4"/>
  <c r="E95" i="4"/>
  <c r="P95" i="4"/>
  <c r="E96" i="4"/>
  <c r="P96" i="4"/>
  <c r="E97" i="4"/>
  <c r="P97" i="4"/>
  <c r="E98" i="4"/>
  <c r="E99" i="4"/>
  <c r="P99" i="4"/>
  <c r="E100" i="4"/>
  <c r="E101" i="4"/>
  <c r="P101" i="4"/>
  <c r="E102" i="4"/>
  <c r="P102" i="4"/>
  <c r="E103" i="4"/>
  <c r="P103" i="4"/>
  <c r="E104" i="4"/>
  <c r="E89" i="4"/>
  <c r="F68" i="4"/>
  <c r="F67" i="4"/>
  <c r="G68" i="4"/>
  <c r="G67" i="4"/>
  <c r="H68" i="4"/>
  <c r="H67" i="4"/>
  <c r="I68" i="4"/>
  <c r="I67" i="4"/>
  <c r="K68" i="4"/>
  <c r="K67" i="4"/>
  <c r="L68" i="4"/>
  <c r="L67" i="4"/>
  <c r="M68" i="4"/>
  <c r="M67" i="4"/>
  <c r="N68" i="4"/>
  <c r="N67" i="4"/>
  <c r="O68" i="4"/>
  <c r="O67" i="4"/>
  <c r="J70" i="4"/>
  <c r="P70" i="4"/>
  <c r="J71" i="4"/>
  <c r="J68" i="4"/>
  <c r="J67" i="4"/>
  <c r="J72" i="4"/>
  <c r="J73" i="4"/>
  <c r="J74" i="4"/>
  <c r="J69" i="4"/>
  <c r="J75" i="4"/>
  <c r="J76" i="4"/>
  <c r="J77" i="4"/>
  <c r="J78" i="4"/>
  <c r="J79" i="4"/>
  <c r="J80" i="4"/>
  <c r="J81" i="4"/>
  <c r="J82" i="4"/>
  <c r="J83" i="4"/>
  <c r="J84" i="4"/>
  <c r="J85" i="4"/>
  <c r="P85" i="4"/>
  <c r="J86" i="4"/>
  <c r="E86" i="4"/>
  <c r="E85" i="4"/>
  <c r="E84" i="4"/>
  <c r="P84" i="4"/>
  <c r="E83" i="4"/>
  <c r="P83" i="4"/>
  <c r="E82" i="4"/>
  <c r="E81" i="4"/>
  <c r="P81" i="4"/>
  <c r="E80" i="4"/>
  <c r="E79" i="4"/>
  <c r="P79" i="4"/>
  <c r="E78" i="4"/>
  <c r="E77" i="4"/>
  <c r="P77" i="4"/>
  <c r="E76" i="4"/>
  <c r="E75" i="4"/>
  <c r="E74" i="4"/>
  <c r="E73" i="4"/>
  <c r="E72" i="4"/>
  <c r="P72" i="4"/>
  <c r="E71" i="4"/>
  <c r="E68" i="4"/>
  <c r="E67" i="4"/>
  <c r="E70" i="4"/>
  <c r="F37" i="4"/>
  <c r="F36" i="4"/>
  <c r="G37" i="4"/>
  <c r="G36" i="4"/>
  <c r="H37" i="4"/>
  <c r="H36" i="4"/>
  <c r="I37" i="4"/>
  <c r="I36" i="4"/>
  <c r="K37" i="4"/>
  <c r="K36" i="4"/>
  <c r="L37" i="4"/>
  <c r="L36" i="4"/>
  <c r="M37" i="4"/>
  <c r="M36" i="4"/>
  <c r="N37" i="4"/>
  <c r="N36" i="4"/>
  <c r="O37" i="4"/>
  <c r="O36" i="4"/>
  <c r="J39" i="4"/>
  <c r="J40" i="4"/>
  <c r="J41" i="4"/>
  <c r="P41" i="4"/>
  <c r="J42" i="4"/>
  <c r="J43" i="4"/>
  <c r="J44" i="4"/>
  <c r="J45" i="4"/>
  <c r="J46" i="4"/>
  <c r="J47" i="4"/>
  <c r="J48" i="4"/>
  <c r="J49" i="4"/>
  <c r="J50" i="4"/>
  <c r="J51" i="4"/>
  <c r="J52" i="4"/>
  <c r="J53" i="4"/>
  <c r="P53" i="4"/>
  <c r="J54" i="4"/>
  <c r="P54" i="4"/>
  <c r="J55" i="4"/>
  <c r="J56" i="4"/>
  <c r="J57" i="4"/>
  <c r="J58" i="4"/>
  <c r="J59" i="4"/>
  <c r="J60" i="4"/>
  <c r="J61" i="4"/>
  <c r="J62" i="4"/>
  <c r="J63" i="4"/>
  <c r="J64" i="4"/>
  <c r="J65" i="4"/>
  <c r="P65" i="4"/>
  <c r="J66" i="4"/>
  <c r="J38" i="4"/>
  <c r="E66" i="4"/>
  <c r="P66" i="4"/>
  <c r="E65" i="4"/>
  <c r="E64" i="4"/>
  <c r="E63" i="4"/>
  <c r="P63" i="4"/>
  <c r="E62" i="4"/>
  <c r="P62" i="4"/>
  <c r="E61" i="4"/>
  <c r="P61" i="4"/>
  <c r="E60" i="4"/>
  <c r="P60" i="4"/>
  <c r="E59" i="4"/>
  <c r="P59" i="4"/>
  <c r="E58" i="4"/>
  <c r="P58" i="4"/>
  <c r="E57" i="4"/>
  <c r="E56" i="4"/>
  <c r="E55" i="4"/>
  <c r="P55" i="4"/>
  <c r="E54" i="4"/>
  <c r="E53" i="4"/>
  <c r="E52" i="4"/>
  <c r="P52" i="4"/>
  <c r="E51" i="4"/>
  <c r="P51" i="4"/>
  <c r="E50" i="4"/>
  <c r="E49" i="4"/>
  <c r="P49" i="4"/>
  <c r="E48" i="4"/>
  <c r="P48" i="4"/>
  <c r="E47" i="4"/>
  <c r="E46" i="4"/>
  <c r="P46" i="4"/>
  <c r="E45" i="4"/>
  <c r="P45" i="4"/>
  <c r="E44" i="4"/>
  <c r="P44" i="4"/>
  <c r="E43" i="4"/>
  <c r="P43" i="4"/>
  <c r="E42" i="4"/>
  <c r="P42" i="4"/>
  <c r="E41" i="4"/>
  <c r="E40" i="4"/>
  <c r="E39" i="4"/>
  <c r="P39" i="4"/>
  <c r="E38" i="4"/>
  <c r="P38" i="4"/>
  <c r="F30" i="4"/>
  <c r="F29" i="4"/>
  <c r="G30" i="4"/>
  <c r="G29" i="4"/>
  <c r="H30" i="4"/>
  <c r="H29" i="4"/>
  <c r="I30" i="4"/>
  <c r="I29" i="4"/>
  <c r="K30" i="4"/>
  <c r="K29" i="4"/>
  <c r="L30" i="4"/>
  <c r="L29" i="4"/>
  <c r="M30" i="4"/>
  <c r="M29" i="4"/>
  <c r="N30" i="4"/>
  <c r="N29" i="4"/>
  <c r="O30" i="4"/>
  <c r="O29" i="4"/>
  <c r="O183" i="4"/>
  <c r="J35" i="4"/>
  <c r="J34" i="4"/>
  <c r="J33" i="4"/>
  <c r="J32" i="4"/>
  <c r="J31" i="4"/>
  <c r="J30" i="4"/>
  <c r="J29" i="4"/>
  <c r="E35" i="4"/>
  <c r="E30" i="4"/>
  <c r="E29" i="4"/>
  <c r="P35" i="4"/>
  <c r="E34" i="4"/>
  <c r="P34" i="4"/>
  <c r="E33" i="4"/>
  <c r="P33" i="4"/>
  <c r="E32" i="4"/>
  <c r="P32" i="4"/>
  <c r="E31" i="4"/>
  <c r="F21" i="4"/>
  <c r="G21" i="4"/>
  <c r="H21" i="4"/>
  <c r="I21" i="4"/>
  <c r="I14" i="4"/>
  <c r="K21" i="4"/>
  <c r="K14" i="4"/>
  <c r="L21" i="4"/>
  <c r="M21" i="4"/>
  <c r="N21" i="4"/>
  <c r="O21" i="4"/>
  <c r="J28" i="4"/>
  <c r="J27" i="4"/>
  <c r="J26" i="4"/>
  <c r="J25" i="4"/>
  <c r="J24" i="4"/>
  <c r="P24" i="4"/>
  <c r="J23" i="4"/>
  <c r="J21" i="4"/>
  <c r="J22" i="4"/>
  <c r="E28" i="4"/>
  <c r="P28" i="4"/>
  <c r="E27" i="4"/>
  <c r="P27" i="4"/>
  <c r="E26" i="4"/>
  <c r="P26" i="4"/>
  <c r="E25" i="4"/>
  <c r="E24" i="4"/>
  <c r="E23" i="4"/>
  <c r="E22" i="4"/>
  <c r="F15" i="4"/>
  <c r="F14" i="4"/>
  <c r="G15" i="4"/>
  <c r="G14" i="4"/>
  <c r="H15" i="4"/>
  <c r="H14" i="4"/>
  <c r="I15" i="4"/>
  <c r="K15" i="4"/>
  <c r="L15" i="4"/>
  <c r="L14" i="4"/>
  <c r="M15" i="4"/>
  <c r="N15" i="4"/>
  <c r="O15" i="4"/>
  <c r="J17" i="4"/>
  <c r="J15" i="4"/>
  <c r="J14" i="4"/>
  <c r="P17" i="4"/>
  <c r="J18" i="4"/>
  <c r="J19" i="4"/>
  <c r="P19" i="4"/>
  <c r="J20" i="4"/>
  <c r="J16" i="4"/>
  <c r="E17" i="4"/>
  <c r="E18" i="4"/>
  <c r="P18" i="4"/>
  <c r="E19" i="4"/>
  <c r="E20" i="4"/>
  <c r="P20" i="4"/>
  <c r="E16" i="4"/>
  <c r="P16" i="4"/>
  <c r="P15" i="4"/>
  <c r="P73" i="4"/>
  <c r="P78" i="4"/>
  <c r="P89" i="4"/>
  <c r="P98" i="4"/>
  <c r="P161" i="4"/>
  <c r="P178" i="4"/>
  <c r="D78" i="2"/>
  <c r="E78" i="2"/>
  <c r="F78" i="2"/>
  <c r="D75" i="2"/>
  <c r="D74" i="2"/>
  <c r="D73" i="2"/>
  <c r="E75" i="2"/>
  <c r="E74" i="2"/>
  <c r="E73" i="2"/>
  <c r="F75" i="2"/>
  <c r="F74" i="2"/>
  <c r="F73" i="2"/>
  <c r="D70" i="2"/>
  <c r="E70" i="2"/>
  <c r="F70" i="2"/>
  <c r="D65" i="2"/>
  <c r="D64" i="2"/>
  <c r="E65" i="2"/>
  <c r="E64" i="2"/>
  <c r="F65" i="2"/>
  <c r="D62" i="2"/>
  <c r="E62" i="2"/>
  <c r="F62" i="2"/>
  <c r="F58" i="2"/>
  <c r="D59" i="2"/>
  <c r="E59" i="2"/>
  <c r="E58" i="2"/>
  <c r="F59" i="2"/>
  <c r="D55" i="2"/>
  <c r="D45" i="2"/>
  <c r="D44" i="2"/>
  <c r="E55" i="2"/>
  <c r="E45" i="2"/>
  <c r="E44" i="2"/>
  <c r="F55" i="2"/>
  <c r="D46" i="2"/>
  <c r="E46" i="2"/>
  <c r="F46" i="2"/>
  <c r="F45" i="2"/>
  <c r="F44" i="2"/>
  <c r="D40" i="2"/>
  <c r="D39" i="2"/>
  <c r="E40" i="2"/>
  <c r="E39" i="2"/>
  <c r="F40" i="2"/>
  <c r="F39" i="2"/>
  <c r="F12" i="2"/>
  <c r="D35" i="2"/>
  <c r="E35" i="2"/>
  <c r="F35" i="2"/>
  <c r="D31" i="2"/>
  <c r="E31" i="2"/>
  <c r="E30" i="2"/>
  <c r="F31" i="2"/>
  <c r="F30" i="2"/>
  <c r="D21" i="2"/>
  <c r="E21" i="2"/>
  <c r="E13" i="2"/>
  <c r="E12" i="2"/>
  <c r="E72" i="2"/>
  <c r="E81" i="2"/>
  <c r="F21" i="2"/>
  <c r="D14" i="2"/>
  <c r="D13" i="2"/>
  <c r="D12" i="2"/>
  <c r="E14" i="2"/>
  <c r="F14" i="2"/>
  <c r="C80" i="2"/>
  <c r="C79" i="2"/>
  <c r="C78" i="2"/>
  <c r="C77" i="2"/>
  <c r="C76" i="2"/>
  <c r="C75" i="2"/>
  <c r="C71" i="2"/>
  <c r="C70" i="2"/>
  <c r="C69" i="2"/>
  <c r="C68" i="2"/>
  <c r="C65" i="2"/>
  <c r="C64" i="2"/>
  <c r="C67" i="2"/>
  <c r="C66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F64" i="2"/>
  <c r="D30" i="2"/>
  <c r="C14" i="2"/>
  <c r="F13" i="2"/>
  <c r="D58" i="2"/>
  <c r="J12" i="8"/>
  <c r="H12" i="8"/>
  <c r="H138" i="8"/>
  <c r="P117" i="4"/>
  <c r="J140" i="4"/>
  <c r="J139" i="4"/>
  <c r="P167" i="4"/>
  <c r="P159" i="4"/>
  <c r="P158" i="4"/>
  <c r="P183" i="4"/>
  <c r="P184" i="4"/>
  <c r="P107" i="4"/>
  <c r="P92" i="4"/>
  <c r="P136" i="4"/>
  <c r="P148" i="4"/>
  <c r="E106" i="4"/>
  <c r="E105" i="4"/>
  <c r="P160" i="4"/>
  <c r="P113" i="4"/>
  <c r="P141" i="4"/>
  <c r="P140" i="4"/>
  <c r="P139" i="4"/>
  <c r="P165" i="4"/>
  <c r="P93" i="4"/>
  <c r="P128" i="4"/>
  <c r="O14" i="4"/>
  <c r="P22" i="4"/>
  <c r="P47" i="4"/>
  <c r="N14" i="4"/>
  <c r="M14" i="4"/>
  <c r="P50" i="4"/>
  <c r="P56" i="4"/>
  <c r="P25" i="4"/>
  <c r="P75" i="4"/>
  <c r="P164" i="4"/>
  <c r="P146" i="4"/>
  <c r="P145" i="4"/>
  <c r="P144" i="4"/>
  <c r="P157" i="4"/>
  <c r="P156" i="4"/>
  <c r="P155" i="4"/>
  <c r="E21" i="4"/>
  <c r="P86" i="4"/>
  <c r="P82" i="4"/>
  <c r="P104" i="4"/>
  <c r="P100" i="4"/>
  <c r="E127" i="4"/>
  <c r="E126" i="4"/>
  <c r="P109" i="4"/>
  <c r="P116" i="4"/>
  <c r="P142" i="4"/>
  <c r="P177" i="4"/>
  <c r="P176" i="4"/>
  <c r="P175" i="4"/>
  <c r="P124" i="4"/>
  <c r="P40" i="4"/>
  <c r="P151" i="4"/>
  <c r="P150" i="4"/>
  <c r="P149" i="4"/>
  <c r="E122" i="4"/>
  <c r="E121" i="4"/>
  <c r="G101" i="8"/>
  <c r="G100" i="8"/>
  <c r="G99" i="8"/>
  <c r="G130" i="8"/>
  <c r="G129" i="8"/>
  <c r="G114" i="8"/>
  <c r="G13" i="8"/>
  <c r="G17" i="8"/>
  <c r="G24" i="8"/>
  <c r="G23" i="8"/>
  <c r="G12" i="8"/>
  <c r="P64" i="4"/>
  <c r="P37" i="4"/>
  <c r="P36" i="4"/>
  <c r="P57" i="4"/>
  <c r="M183" i="4"/>
  <c r="C74" i="2"/>
  <c r="C73" i="2"/>
  <c r="P88" i="4"/>
  <c r="P87" i="4"/>
  <c r="N183" i="4"/>
  <c r="C13" i="2"/>
  <c r="P135" i="4"/>
  <c r="P134" i="4"/>
  <c r="L183" i="4"/>
  <c r="G138" i="8"/>
  <c r="P106" i="4"/>
  <c r="P105" i="4"/>
  <c r="K183" i="4"/>
  <c r="H183" i="4"/>
  <c r="I138" i="8"/>
  <c r="C30" i="2"/>
  <c r="P14" i="5"/>
  <c r="P13" i="5"/>
  <c r="P19" i="5"/>
  <c r="I42" i="7"/>
  <c r="D72" i="2"/>
  <c r="D81" i="2"/>
  <c r="F72" i="2"/>
  <c r="F81" i="2"/>
  <c r="G183" i="4"/>
  <c r="P68" i="4"/>
  <c r="P67" i="4"/>
  <c r="P111" i="4"/>
  <c r="P110" i="4"/>
  <c r="F183" i="4"/>
  <c r="P154" i="4"/>
  <c r="P153" i="4"/>
  <c r="P152" i="4"/>
  <c r="J127" i="4"/>
  <c r="J126" i="4"/>
  <c r="E159" i="4"/>
  <c r="E158" i="4"/>
  <c r="E183" i="4"/>
  <c r="J37" i="4"/>
  <c r="J36" i="4"/>
  <c r="J183" i="4"/>
  <c r="E88" i="4"/>
  <c r="E87" i="4"/>
  <c r="P23" i="4"/>
  <c r="P21" i="4"/>
  <c r="P14" i="4"/>
  <c r="P181" i="4"/>
  <c r="P180" i="4"/>
  <c r="P179" i="4"/>
  <c r="P31" i="4"/>
  <c r="P30" i="4"/>
  <c r="P29" i="4"/>
  <c r="P125" i="4"/>
  <c r="P122" i="4"/>
  <c r="P121" i="4"/>
  <c r="E15" i="4"/>
  <c r="E14" i="4"/>
  <c r="P71" i="4"/>
  <c r="E172" i="4"/>
  <c r="E171" i="4"/>
  <c r="P170" i="4"/>
  <c r="P169" i="4"/>
  <c r="P168" i="4"/>
  <c r="E37" i="4"/>
  <c r="E36" i="4"/>
  <c r="C12" i="2"/>
  <c r="C72" i="2"/>
  <c r="C81" i="2"/>
</calcChain>
</file>

<file path=xl/sharedStrings.xml><?xml version="1.0" encoding="utf-8"?>
<sst xmlns="http://schemas.openxmlformats.org/spreadsheetml/2006/main" count="2262" uniqueCount="939">
  <si>
    <t>Додаток 1</t>
  </si>
  <si>
    <t>0710000000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</si>
  <si>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</si>
  <si>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</si>
  <si>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</si>
  <si>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</si>
  <si>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</si>
  <si>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</si>
  <si>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</si>
  <si>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</si>
  <si>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</si>
  <si>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</si>
  <si>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</si>
  <si>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</si>
  <si>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</si>
  <si>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</si>
  <si>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</si>
  <si>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</si>
  <si>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</si>
  <si>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</si>
  <si>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</si>
  <si>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</si>
  <si>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</si>
  <si>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11011200</t>
  </si>
  <si>
    <t>Податок на доходи фізичних осіб із доходів спеціалістів резидента Дія Сіті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</si>
  <si>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</si>
  <si>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</si>
  <si>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11011500</t>
  </si>
  <si>
    <t>Авансовий внесок з податку на доходи фізичних осіб, що сплачується платниками податку, які здійснюють роздрібну торгівлю пальним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</si>
  <si>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</si>
  <si>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</si>
  <si>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</si>
  <si>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</si>
  <si>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11020300</t>
  </si>
  <si>
    <t>Податок на прибуток підприємств, створених за участю іноземних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</si>
  <si>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</si>
  <si>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</si>
  <si>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</si>
  <si>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</t>
  </si>
  <si>
    <t>11021000</t>
  </si>
  <si>
    <t>Податок на прибуток підприємств, який сплачують інші платники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</si>
  <si>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</si>
  <si>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</t>
  </si>
  <si>
    <t>11021800</t>
  </si>
  <si>
    <t>Авансовий внесок з податку на прибуток підприємств, що сплачується платниками податку, які здійснюють роздрібну торгівлю пальним</t>
  </si>
  <si>
    <t>11023000</t>
  </si>
  <si>
    <t>Податок на прибуток підприємств на особливих умовах, що сплачується резидентами Дія Сіті</t>
  </si>
  <si>
    <t>13000000</t>
  </si>
  <si>
    <t>Рентна плата та плата за використання інших природних ресурсів</t>
  </si>
  <si>
    <t>13020000</t>
  </si>
  <si>
    <t>Рентна плата за спеціальне використання води</t>
  </si>
  <si>
    <t>13020100</t>
  </si>
  <si>
    <t>Рентна плата за спеціальне використання води (крім рентної плати за спеціальне використання води водних об`єктів місцевого значення)</t>
  </si>
  <si>
    <t>13020300</t>
  </si>
  <si>
    <t>Рентна плата за спеціальне використання води без її вилучення з водних об`єктів для потреб гідроенергетики</t>
  </si>
  <si>
    <t>13020400</t>
  </si>
  <si>
    <t>Надходження рентної плати за спеціальне використання води від підприємств житлово-комунального господарства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</si>
  <si>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</si>
  <si>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</si>
  <si>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</si>
  <si>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</si>
  <si>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13030800</t>
  </si>
  <si>
    <t>Рентна плата за користування надрами для видобування природного газу</t>
  </si>
  <si>
    <t>13031500</t>
  </si>
  <si>
    <t>Рентна плата за користування надрами для видобування кам`яного вугілля коксівного та енергетичного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</si>
  <si>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</si>
  <si>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</si>
  <si>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</si>
  <si>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</si>
  <si>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</si>
  <si>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</si>
  <si>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</si>
  <si>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</si>
  <si>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</si>
  <si>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</si>
  <si>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</si>
  <si>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</si>
  <si>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</si>
  <si>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</si>
  <si>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</si>
  <si>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</si>
  <si>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</si>
  <si>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</si>
  <si>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22010500</t>
  </si>
  <si>
    <t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</t>
  </si>
  <si>
    <t>22011000</t>
  </si>
  <si>
    <t>Плата за ліцензії на право оптової торгівлі алкогольними напоями, тютюновими виробами та рідинами, що використовуються в електронних сигаретах</t>
  </si>
  <si>
    <t>22011100</t>
  </si>
  <si>
    <t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</si>
  <si>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>22011800</t>
  </si>
  <si>
    <t>Плата за ліцензії та сертифікати, що сплачується ліцензіатами за місцем здійснення діяльності</t>
  </si>
  <si>
    <t>22013200</t>
  </si>
  <si>
    <t>Плата за ліцензії на право оптової торгівлі пальним</t>
  </si>
  <si>
    <t>22013300</t>
  </si>
  <si>
    <t>Плата за ліцензії на право роздрібної торгівлі пальним</t>
  </si>
  <si>
    <t>22013400</t>
  </si>
  <si>
    <t>Плата за ліцензії на право зберігання пального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</si>
  <si>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</si>
  <si>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</si>
  <si>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</si>
  <si>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</si>
  <si>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</si>
  <si>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</si>
  <si>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</si>
  <si>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</si>
  <si>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</si>
  <si>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Інші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</si>
  <si>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</si>
  <si>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</si>
  <si>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</si>
  <si>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24110000</t>
  </si>
  <si>
    <t>Доходи від операцій з кредитування та надання гарантій</t>
  </si>
  <si>
    <t>24110900</t>
  </si>
  <si>
    <t>Відсотки за користування довгостроковим кредитом, що надається з місцевих бюджетів молодим сім`ям та одиноким молодим громадянам на будівництво (реконструкцію) та придбання житла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</si>
  <si>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</si>
  <si>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</si>
  <si>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</si>
  <si>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</si>
  <si>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</si>
  <si>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</si>
  <si>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25010200</t>
  </si>
  <si>
    <t>Надходження бюджетних установ від додаткової (господарської) діяльності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</si>
  <si>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</si>
  <si>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</si>
  <si>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</si>
  <si>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</si>
  <si>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</si>
  <si>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</si>
  <si>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</si>
  <si>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</si>
  <si>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</si>
  <si>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</si>
  <si>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</si>
  <si>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</si>
  <si>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</si>
  <si>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</si>
  <si>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</si>
  <si>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</si>
  <si>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</si>
  <si>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</si>
  <si>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</si>
  <si>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</si>
  <si>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</si>
  <si>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</si>
  <si>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</si>
  <si>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</si>
  <si>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</t>
  </si>
  <si>
    <t>Разом доходів</t>
  </si>
  <si>
    <t>X</t>
  </si>
  <si>
    <t xml:space="preserve">Директор департаменту фінансів Закарпатської 
обласної державної адміністрації - обласної військової адміністрації         </t>
  </si>
  <si>
    <t xml:space="preserve"> Петро ЛАЗАР</t>
  </si>
  <si>
    <t>Загальне фінансування</t>
  </si>
  <si>
    <t>Кошти, що передаються із загального фонду бюджету до бюджету розвитку (спеціального фонду)</t>
  </si>
  <si>
    <t>602400</t>
  </si>
  <si>
    <t>Зміни обсягів бюджетних коштів</t>
  </si>
  <si>
    <t>602000</t>
  </si>
  <si>
    <t>Фінансування за активними операціями</t>
  </si>
  <si>
    <t>600000</t>
  </si>
  <si>
    <t>Фінансування за типом боргового зобов'язання</t>
  </si>
  <si>
    <t>208400</t>
  </si>
  <si>
    <t>Фінансування за рахунок зміни залишків коштів бюджетів</t>
  </si>
  <si>
    <t>208000</t>
  </si>
  <si>
    <t>Внутрішнє фінансування</t>
  </si>
  <si>
    <t>200000</t>
  </si>
  <si>
    <t>Фінансування за типом кредитора</t>
  </si>
  <si>
    <t>Найменування згідно з Класифікацією фінансування бюджету</t>
  </si>
  <si>
    <t>Додаток 2</t>
  </si>
  <si>
    <t>УСЬОГО</t>
  </si>
  <si>
    <t>Забезпечення діяльності інших закладів у сфері соціального захисту і соціального забезпечення</t>
  </si>
  <si>
    <t>1090</t>
  </si>
  <si>
    <t>3241</t>
  </si>
  <si>
    <t>5113241</t>
  </si>
  <si>
    <t>Інші видатки на соціальний захист ветеранів війни та праці</t>
  </si>
  <si>
    <t>1030</t>
  </si>
  <si>
    <t>3191</t>
  </si>
  <si>
    <t>5113191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</si>
  <si>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</si>
  <si>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0180</t>
  </si>
  <si>
    <t>9130</t>
  </si>
  <si>
    <t>3719130</t>
  </si>
  <si>
    <t>Резервний фонд місцевого бюджету</t>
  </si>
  <si>
    <t>0133</t>
  </si>
  <si>
    <t>8710</t>
  </si>
  <si>
    <t>3718710</t>
  </si>
  <si>
    <t>Департамент фiнансiв Закарпатської обласної державної адмiнiстрацiї</t>
  </si>
  <si>
    <t/>
  </si>
  <si>
    <t>3710000</t>
  </si>
  <si>
    <t>3700000</t>
  </si>
  <si>
    <t>Заходи та роботи з територіальної оборони</t>
  </si>
  <si>
    <t>0380</t>
  </si>
  <si>
    <t>8240</t>
  </si>
  <si>
    <t>3018240</t>
  </si>
  <si>
    <t>Заходи із запобігання та ліквідації надзвичайних ситуацій та наслідків стихійного лиха</t>
  </si>
  <si>
    <t>0320</t>
  </si>
  <si>
    <t>8110</t>
  </si>
  <si>
    <t>3018110</t>
  </si>
  <si>
    <t>3010000</t>
  </si>
  <si>
    <t>3000000</t>
  </si>
  <si>
    <t>Природоохоронні заходи за рахунок цільових фондів</t>
  </si>
  <si>
    <t>0540</t>
  </si>
  <si>
    <t>8340</t>
  </si>
  <si>
    <t>2818340</t>
  </si>
  <si>
    <t>Департамент екологiї та природних ресурсiв Закарпатської обласної державної адмiнiстрацiї</t>
  </si>
  <si>
    <t>2810000</t>
  </si>
  <si>
    <t>2800000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</si>
  <si>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</si>
  <si>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7700</t>
  </si>
  <si>
    <t>2717700</t>
  </si>
  <si>
    <t>Інші заходи, пов`язані з економічною діяльністю</t>
  </si>
  <si>
    <t>0490</t>
  </si>
  <si>
    <t>7693</t>
  </si>
  <si>
    <t>2717693</t>
  </si>
  <si>
    <t>Заходи з енергозбереження</t>
  </si>
  <si>
    <t>0470</t>
  </si>
  <si>
    <t>7640</t>
  </si>
  <si>
    <t>2717640</t>
  </si>
  <si>
    <t>Реалізація програм і заходів в галузі зовнішньоекономічної діяльності</t>
  </si>
  <si>
    <t>7630</t>
  </si>
  <si>
    <t>2717630</t>
  </si>
  <si>
    <t>Сприяння розвитку малого та середнього підприємництва</t>
  </si>
  <si>
    <t>0411</t>
  </si>
  <si>
    <t>7610</t>
  </si>
  <si>
    <t>2717610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</si>
  <si>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</si>
  <si>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0610</t>
  </si>
  <si>
    <t>6084</t>
  </si>
  <si>
    <t>2716084</t>
  </si>
  <si>
    <t>Будівництво житла для окремих категорій населення відповідно до законодавства</t>
  </si>
  <si>
    <t>6081</t>
  </si>
  <si>
    <t>2716081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</si>
  <si>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</si>
  <si>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1070</t>
  </si>
  <si>
    <t>3230</t>
  </si>
  <si>
    <t>2713230</t>
  </si>
  <si>
    <t>2710000</t>
  </si>
  <si>
    <t>2700000</t>
  </si>
  <si>
    <t>Реалізація програм і заходів в галузі туризму та курортів</t>
  </si>
  <si>
    <t>7622</t>
  </si>
  <si>
    <t>2617622</t>
  </si>
  <si>
    <t>Управлiння туризму та курортiв Закарпатської обласної державної адмiнiстрацiї</t>
  </si>
  <si>
    <t>2610000</t>
  </si>
  <si>
    <t>2600000</t>
  </si>
  <si>
    <t>2517630</t>
  </si>
  <si>
    <t>Управління єврорегіональної співпраці Закарпатської обласної державної адміністрації</t>
  </si>
  <si>
    <t>2510000</t>
  </si>
  <si>
    <t>2500000</t>
  </si>
  <si>
    <t>Реалізація програм в галузі сільського господарства</t>
  </si>
  <si>
    <t>0421</t>
  </si>
  <si>
    <t>7110</t>
  </si>
  <si>
    <t>2417110</t>
  </si>
  <si>
    <t>Департамент агропромислового розвитку Закарпатської обласної державної адмiнiстрацiї</t>
  </si>
  <si>
    <t>2410000</t>
  </si>
  <si>
    <t>2400000</t>
  </si>
  <si>
    <t>Інші заходи у сфері медіа (засобів масової інформації)</t>
  </si>
  <si>
    <t>0830</t>
  </si>
  <si>
    <t>8420</t>
  </si>
  <si>
    <t>2318420</t>
  </si>
  <si>
    <t>Фінансова підтримка медіа (засобів масової інформації)</t>
  </si>
  <si>
    <t>8410</t>
  </si>
  <si>
    <t>2318410</t>
  </si>
  <si>
    <t>Інші заходи в галузі культури і мистецтва</t>
  </si>
  <si>
    <t>0829</t>
  </si>
  <si>
    <t>4082</t>
  </si>
  <si>
    <t>2314082</t>
  </si>
  <si>
    <t>Департамент стратегічних комунікацій, національностей та релігій Закарпатської обласної державної адміністрації</t>
  </si>
  <si>
    <t>2310000</t>
  </si>
  <si>
    <t>2300000</t>
  </si>
  <si>
    <t>Інші заходи громадського порядку та безпеки</t>
  </si>
  <si>
    <t>8230</t>
  </si>
  <si>
    <t>2018230</t>
  </si>
  <si>
    <t>Інші заходи у сфері зв`язку, телекомунікації та інформатики</t>
  </si>
  <si>
    <t>0460</t>
  </si>
  <si>
    <t>7530</t>
  </si>
  <si>
    <t>2017530</t>
  </si>
  <si>
    <t>Реалізація Національної програми інформатизації</t>
  </si>
  <si>
    <t>7520</t>
  </si>
  <si>
    <t>2017520</t>
  </si>
  <si>
    <t>Управління цифрового розвитку, цифрових трансформацій і цифровізації Закарпатської обласної державної адміністрації</t>
  </si>
  <si>
    <t>2010000</t>
  </si>
  <si>
    <t>2000000</t>
  </si>
  <si>
    <t>1918230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</si>
  <si>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</si>
  <si>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</si>
  <si>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7461</t>
  </si>
  <si>
    <t>1917461</t>
  </si>
  <si>
    <t>Утримання та розвиток місцевих аеропортів</t>
  </si>
  <si>
    <t>0454</t>
  </si>
  <si>
    <t>7430</t>
  </si>
  <si>
    <t>1917430</t>
  </si>
  <si>
    <t>1910000</t>
  </si>
  <si>
    <t>1900000</t>
  </si>
  <si>
    <t>Реалізація інших заходів щодо соціально-економічного розвитку територій</t>
  </si>
  <si>
    <t>7370</t>
  </si>
  <si>
    <t>1617370</t>
  </si>
  <si>
    <t>Управлiння мiстобудування та архiтектури Закарпатської обласної державної адмiнiстрацiї</t>
  </si>
  <si>
    <t>1610000</t>
  </si>
  <si>
    <t>1600000</t>
  </si>
  <si>
    <t>0810</t>
  </si>
  <si>
    <t>5070</t>
  </si>
  <si>
    <t>1515070</t>
  </si>
  <si>
    <t>0763</t>
  </si>
  <si>
    <t>2170</t>
  </si>
  <si>
    <t>1512170</t>
  </si>
  <si>
    <t>0990</t>
  </si>
  <si>
    <t>1300</t>
  </si>
  <si>
    <t>1511300</t>
  </si>
  <si>
    <t>Управління капітального будівництва Закарпатської обласної державної адміністрації</t>
  </si>
  <si>
    <t>1510000</t>
  </si>
  <si>
    <t>1500000</t>
  </si>
  <si>
    <t>1217640</t>
  </si>
  <si>
    <t>Будівництво1 об`єктів житлово-комунального господарства</t>
  </si>
  <si>
    <t>0640</t>
  </si>
  <si>
    <t>6091</t>
  </si>
  <si>
    <t>1216091</t>
  </si>
  <si>
    <t>Забезпечення збору та вивезення сміття і відходів</t>
  </si>
  <si>
    <t>0620</t>
  </si>
  <si>
    <t>6014</t>
  </si>
  <si>
    <t>1216014</t>
  </si>
  <si>
    <t>Управління житлово-комунального господарства та енергозбереження Закарпатської обласної державної адміністрації</t>
  </si>
  <si>
    <t>1210000</t>
  </si>
  <si>
    <t>1200000</t>
  </si>
  <si>
    <t>1014082</t>
  </si>
  <si>
    <t>Забезпечення діяльності інших закладів в галузі культури і мистецтва</t>
  </si>
  <si>
    <t>4081</t>
  </si>
  <si>
    <t>1014081</t>
  </si>
  <si>
    <t>Забезпечення діяльності музеїв i виставок</t>
  </si>
  <si>
    <t>0824</t>
  </si>
  <si>
    <t>4040</t>
  </si>
  <si>
    <t>1014040</t>
  </si>
  <si>
    <t>Забезпечення діяльності бібліотек</t>
  </si>
  <si>
    <t>4030</t>
  </si>
  <si>
    <t>1014030</t>
  </si>
  <si>
    <t>Фінансова підтримка фiлармонiй, художніх і музичних колективів, ансамблів, концертних та циркових організацій</t>
  </si>
  <si>
    <t>0822</t>
  </si>
  <si>
    <t>4020</t>
  </si>
  <si>
    <t>1014020</t>
  </si>
  <si>
    <t>Фінансова підтримка театрів</t>
  </si>
  <si>
    <t>0821</t>
  </si>
  <si>
    <t>4010</t>
  </si>
  <si>
    <t>1014010</t>
  </si>
  <si>
    <t>Підготовка кадрів закладами вищої освіти</t>
  </si>
  <si>
    <t>0942</t>
  </si>
  <si>
    <t>1110</t>
  </si>
  <si>
    <t>1011110</t>
  </si>
  <si>
    <t>Підготовка кадрів закладами фахової передвищої освіти за рахунок освітньої субвенції</t>
  </si>
  <si>
    <t>0941</t>
  </si>
  <si>
    <t>1102</t>
  </si>
  <si>
    <t>1011102</t>
  </si>
  <si>
    <t>Підготовка кадрів закладами фахової передвищої освіти за рахунок коштів місцевого бюджету</t>
  </si>
  <si>
    <t>1101</t>
  </si>
  <si>
    <t>1011101</t>
  </si>
  <si>
    <t>Департамент культури Закарпатської обласної державної адміністрації</t>
  </si>
  <si>
    <t>1010000</t>
  </si>
  <si>
    <t>1000000</t>
  </si>
  <si>
    <t>Будівництво1 установ та закладів соціальної сфери</t>
  </si>
  <si>
    <t>3250</t>
  </si>
  <si>
    <t>0913250</t>
  </si>
  <si>
    <t>Заходи державної політики з питань дітей та їх соціального захисту</t>
  </si>
  <si>
    <t>1040</t>
  </si>
  <si>
    <t>3112</t>
  </si>
  <si>
    <t>0913112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</si>
  <si>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</si>
  <si>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3111</t>
  </si>
  <si>
    <t>0913111</t>
  </si>
  <si>
    <t>Служба у справах дiтей Закарпатської обласної державної адмiнiстрацiї</t>
  </si>
  <si>
    <t>0910000</t>
  </si>
  <si>
    <t>0900000</t>
  </si>
  <si>
    <t>Здешевлення вартості іпотечних кредитів для забезпечення доступним житлом громадян, які потребують поліпшення житлових умов</t>
  </si>
  <si>
    <t>6085</t>
  </si>
  <si>
    <t>0816085</t>
  </si>
  <si>
    <t>Інші заходи у сфері соціального захисту і соціального забезпечення</t>
  </si>
  <si>
    <t>3242</t>
  </si>
  <si>
    <t>0813242</t>
  </si>
  <si>
    <t>0813241</t>
  </si>
  <si>
    <t>0813230</t>
  </si>
  <si>
    <t>Забезпечення обробки інформації з нарахування та виплати допомог і компенсацій</t>
  </si>
  <si>
    <t>3200</t>
  </si>
  <si>
    <t>0813200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</si>
  <si>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</si>
  <si>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1010</t>
  </si>
  <si>
    <t>3171</t>
  </si>
  <si>
    <t>0813171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</si>
  <si>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</si>
  <si>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</si>
  <si>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0813140</t>
  </si>
  <si>
    <t>Заходи державної політики з питань сім`ї</t>
  </si>
  <si>
    <t>3123</t>
  </si>
  <si>
    <t>0813123</t>
  </si>
  <si>
    <t>Заходи державної політики із забезпечення рівних прав та можливостей жінок та чоловіків</t>
  </si>
  <si>
    <t>3122</t>
  </si>
  <si>
    <t>0813122</t>
  </si>
  <si>
    <t>Утримання та забезпечення діяльності центрів соціальних служб</t>
  </si>
  <si>
    <t>3121</t>
  </si>
  <si>
    <t>0813121</t>
  </si>
  <si>
    <t>0813111</t>
  </si>
  <si>
    <t>Надання реабілітаційних послуг особам з інвалідністю та дітям з інвалідністю</t>
  </si>
  <si>
    <t>3105</t>
  </si>
  <si>
    <t>0813105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</si>
  <si>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</si>
  <si>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1020</t>
  </si>
  <si>
    <t>3102</t>
  </si>
  <si>
    <t>0813102</t>
  </si>
  <si>
    <t>Забезпечення соціальними послугами стаціонарного догляду з наданням місця для проживання дітей з вадами фізичного та розумового розвитку</t>
  </si>
  <si>
    <t>3101</t>
  </si>
  <si>
    <t>0813101</t>
  </si>
  <si>
    <t>Видатки на поховання учасників бойових дій та осіб з інвалідністю внаслідок війни</t>
  </si>
  <si>
    <t>3090</t>
  </si>
  <si>
    <t>0813090</t>
  </si>
  <si>
    <t>Пільгове медичне обслуговування осіб, які постраждали внаслідок Чорнобильської катастрофи</t>
  </si>
  <si>
    <t>3050</t>
  </si>
  <si>
    <t>0813050</t>
  </si>
  <si>
    <t>Департамент соцiального захисту населення Закарпатської обласної державної адмiнiстрацiї</t>
  </si>
  <si>
    <t>0810000</t>
  </si>
  <si>
    <t>0800000</t>
  </si>
  <si>
    <t>0712170</t>
  </si>
  <si>
    <t>Інші програми та заходи у сфері охорони здоров`я</t>
  </si>
  <si>
    <t>2152</t>
  </si>
  <si>
    <t>0712152</t>
  </si>
  <si>
    <t>Забезпечення діяльності інших закладів у сфері охорони здоров`я</t>
  </si>
  <si>
    <t>2151</t>
  </si>
  <si>
    <t>0712151</t>
  </si>
  <si>
    <t>Централізовані заходи з лікування онкологічних хворих</t>
  </si>
  <si>
    <t>2145</t>
  </si>
  <si>
    <t>0712145</t>
  </si>
  <si>
    <t>Проведення належної медико-соціальної експертизи (МСЕК)</t>
  </si>
  <si>
    <t>2130</t>
  </si>
  <si>
    <t>0712130</t>
  </si>
  <si>
    <t>Екстрена та швидка медична допомога населенню</t>
  </si>
  <si>
    <t>0724</t>
  </si>
  <si>
    <t>2070</t>
  </si>
  <si>
    <t>0712070</t>
  </si>
  <si>
    <t>Створення банків крові та її компонентів</t>
  </si>
  <si>
    <t>0762</t>
  </si>
  <si>
    <t>2060</t>
  </si>
  <si>
    <t>0712060</t>
  </si>
  <si>
    <t>Медико-соціальний захист дітей-сиріт і дітей, позбавлених батьківського піклування</t>
  </si>
  <si>
    <t>0761</t>
  </si>
  <si>
    <t>2050</t>
  </si>
  <si>
    <t>0712050</t>
  </si>
  <si>
    <t>Санаторно-курортна допомога населенню</t>
  </si>
  <si>
    <t>0734</t>
  </si>
  <si>
    <t>2040</t>
  </si>
  <si>
    <t>0712040</t>
  </si>
  <si>
    <t>Спеціалізована стаціонарна медична допомога населенню</t>
  </si>
  <si>
    <t>0732</t>
  </si>
  <si>
    <t>2020</t>
  </si>
  <si>
    <t>0712020</t>
  </si>
  <si>
    <t>Багатопрофільна стаціонарна медична допомога населенню</t>
  </si>
  <si>
    <t>0731</t>
  </si>
  <si>
    <t>2010</t>
  </si>
  <si>
    <t>0712010</t>
  </si>
  <si>
    <t>Підвищення кваліфікації, перепідготовка кадрів закладами післядипломної освіти</t>
  </si>
  <si>
    <t>0950</t>
  </si>
  <si>
    <t>1120</t>
  </si>
  <si>
    <t>0711120</t>
  </si>
  <si>
    <t>0711102</t>
  </si>
  <si>
    <t>0711101</t>
  </si>
  <si>
    <t>Департамент охорони здоров'я Закарпатської обласної державної адмiнiстрацiї</t>
  </si>
  <si>
    <t>0710000</t>
  </si>
  <si>
    <t>0700000</t>
  </si>
  <si>
    <t>Субвенція з місцевого бюджету на здійснення переданих видатків у сфері освіти за рахунок коштів освітньої субвенції</t>
  </si>
  <si>
    <t>9310</t>
  </si>
  <si>
    <t>0619310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</si>
  <si>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</si>
  <si>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</si>
  <si>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0615062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</si>
  <si>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</si>
  <si>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</si>
  <si>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0615061</t>
  </si>
  <si>
    <t>Забезпечення підготовки спортсменів школами вищої спортивної майстерності</t>
  </si>
  <si>
    <t>5033</t>
  </si>
  <si>
    <t>0615033</t>
  </si>
  <si>
    <t>Фінансова підтримка дитячо-юнацьких спортивних шкіл фізкультурно-спортивних товариств</t>
  </si>
  <si>
    <t>5032</t>
  </si>
  <si>
    <t>0615032</t>
  </si>
  <si>
    <t>Утримання та навчально-тренувальна робота комунальних дитячо-юнацьких спортивних шкіл</t>
  </si>
  <si>
    <t>5031</t>
  </si>
  <si>
    <t>0615031</t>
  </si>
  <si>
    <t>Проведення навчально-тренувальних зборів і змагань та заходів зі спорту осіб з інвалідністю</t>
  </si>
  <si>
    <t>5022</t>
  </si>
  <si>
    <t>0615022</t>
  </si>
  <si>
    <t>Утримання центрів фізичної культури і спорту осіб з інвалідністю і реабілітаційних шкіл</t>
  </si>
  <si>
    <t>5021</t>
  </si>
  <si>
    <t>0615021</t>
  </si>
  <si>
    <t>Проведення навчально-тренувальних зборів і змагань з неолімпійських видів спорту</t>
  </si>
  <si>
    <t>5012</t>
  </si>
  <si>
    <t>0615012</t>
  </si>
  <si>
    <t>Проведення навчально-тренувальних зборів і змагань з олімпійських видів спорту</t>
  </si>
  <si>
    <t>5011</t>
  </si>
  <si>
    <t>0615011</t>
  </si>
  <si>
    <t>0613230</t>
  </si>
  <si>
    <t>Здійснення заходів та реалізація проектів на виконання програм у сфері утвердження української національної та громадянської ідентичності</t>
  </si>
  <si>
    <t>3134</t>
  </si>
  <si>
    <t>0613134</t>
  </si>
  <si>
    <t>Здійснення заходів та реалізація проектів на виконання Державної цільової соціальної програми `Молодь України`</t>
  </si>
  <si>
    <t>3131</t>
  </si>
  <si>
    <t>0613131</t>
  </si>
  <si>
    <t>Інші програми та заходи у сфері освіти</t>
  </si>
  <si>
    <t>1142</t>
  </si>
  <si>
    <t>0611142</t>
  </si>
  <si>
    <t>Забезпечення діяльності інших закладів у сфері освіти</t>
  </si>
  <si>
    <t>1141</t>
  </si>
  <si>
    <t>0611141</t>
  </si>
  <si>
    <t>0611120</t>
  </si>
  <si>
    <t>0611102</t>
  </si>
  <si>
    <t>0611101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</si>
  <si>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</si>
  <si>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0930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</si>
  <si>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</si>
  <si>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</si>
  <si>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</si>
  <si>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1091</t>
  </si>
  <si>
    <t>0611091</t>
  </si>
  <si>
    <t>Надання позашкільної освіти закладами позашкільної освіти, заходи із позашкільної роботи з дітьми</t>
  </si>
  <si>
    <t>0960</t>
  </si>
  <si>
    <t>0611070</t>
  </si>
  <si>
    <t>Забезпечення належних умов для виховання та розвитку дітей-сиріт і дітей, позбавлених батьківського піклування, в дитячих будинках за рахунок освітньої субвенції</t>
  </si>
  <si>
    <t>0910</t>
  </si>
  <si>
    <t>1034</t>
  </si>
  <si>
    <t>0611034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</si>
  <si>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</si>
  <si>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0922</t>
  </si>
  <si>
    <t>1033</t>
  </si>
  <si>
    <t>0611033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</si>
  <si>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</si>
  <si>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1032</t>
  </si>
  <si>
    <t>0611032</t>
  </si>
  <si>
    <t>Надання загальної середньої освіти закладами загальної середньої освіти за рахунок освітньої субвенції</t>
  </si>
  <si>
    <t>0921</t>
  </si>
  <si>
    <t>1031</t>
  </si>
  <si>
    <t>0611031</t>
  </si>
  <si>
    <t>Забезпечення належних умов для виховання та розвитку дітей-сиріт і дітей, позбавлених батьківського піклування, в дитячих будинках за рахунок коштів місцевого бюджету</t>
  </si>
  <si>
    <t>1024</t>
  </si>
  <si>
    <t>0611024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</si>
  <si>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</si>
  <si>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1023</t>
  </si>
  <si>
    <t>0611023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</si>
  <si>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</si>
  <si>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1022</t>
  </si>
  <si>
    <t>0611022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</si>
  <si>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</si>
  <si>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</si>
  <si>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0611021</t>
  </si>
  <si>
    <t>Департамент освіти і науки, молоді та спорту Закарпатської обласної державної адміністрації</t>
  </si>
  <si>
    <t>0610000</t>
  </si>
  <si>
    <t>0600000</t>
  </si>
  <si>
    <t>0217530</t>
  </si>
  <si>
    <t>Інші заходи у сфері автотранспорту</t>
  </si>
  <si>
    <t>0451</t>
  </si>
  <si>
    <t>7413</t>
  </si>
  <si>
    <t>0217413</t>
  </si>
  <si>
    <t>Інша діяльність у сфері житлово-комунального господарства</t>
  </si>
  <si>
    <t>6090</t>
  </si>
  <si>
    <t>0216090</t>
  </si>
  <si>
    <t>0213241</t>
  </si>
  <si>
    <t>0211142</t>
  </si>
  <si>
    <t>Закарпатська обласна державна адмiнiстрацiя</t>
  </si>
  <si>
    <t>0210000</t>
  </si>
  <si>
    <t>0200000</t>
  </si>
  <si>
    <t>0127693</t>
  </si>
  <si>
    <t>0127640</t>
  </si>
  <si>
    <t>Будівництво інших об`єктів комунальної власності</t>
  </si>
  <si>
    <t>0443</t>
  </si>
  <si>
    <t>7330</t>
  </si>
  <si>
    <t>0127330</t>
  </si>
  <si>
    <t>0125070</t>
  </si>
  <si>
    <t>0123230</t>
  </si>
  <si>
    <t>0121300</t>
  </si>
  <si>
    <t>Інша діяльність у сфері державного управління</t>
  </si>
  <si>
    <t>0120180</t>
  </si>
  <si>
    <t>Закарпатська обласна рада</t>
  </si>
  <si>
    <t>0120000</t>
  </si>
  <si>
    <t>0118410</t>
  </si>
  <si>
    <t>Членські внески до асоціацій органів місцевого самоврядування</t>
  </si>
  <si>
    <t>7680</t>
  </si>
  <si>
    <t>0117680</t>
  </si>
  <si>
    <t>0117630</t>
  </si>
  <si>
    <t>0110180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</si>
  <si>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</si>
  <si>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</si>
  <si>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0150</t>
  </si>
  <si>
    <t>0110150</t>
  </si>
  <si>
    <t>0110000</t>
  </si>
  <si>
    <t>0100000</t>
  </si>
  <si>
    <t>комунальні послуги та енергоносії</t>
  </si>
  <si>
    <t>оплата праці</t>
  </si>
  <si>
    <t>видатки розвитку</t>
  </si>
  <si>
    <t>з них</t>
  </si>
  <si>
    <t>видатки споживання</t>
  </si>
  <si>
    <t>РАЗОМ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</si>
  <si>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</si>
  <si>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</si>
  <si>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</si>
  <si>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</si>
  <si>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(грн.)</t>
  </si>
  <si>
    <t>РОЗПОДІЛ</t>
  </si>
  <si>
    <t>Додаток 3</t>
  </si>
  <si>
    <t>Повернення довгострокових кредитів, наданих індивідуальним забудовникам житла на селі</t>
  </si>
  <si>
    <t>1060</t>
  </si>
  <si>
    <t>8832</t>
  </si>
  <si>
    <t>2718832</t>
  </si>
  <si>
    <t>Надання довгострокових кредитів індивідуальним забудовникам житла на селі</t>
  </si>
  <si>
    <t>8831</t>
  </si>
  <si>
    <t>2718831</t>
  </si>
  <si>
    <t>Повернення пільгових довгострокових кредитів, наданих молодим сім`ям та одиноким молодим громадянам на будівництво/реконструкцію/придбання житла</t>
  </si>
  <si>
    <t>8822</t>
  </si>
  <si>
    <t>2718822</t>
  </si>
  <si>
    <t>Надання пільгових довгострокових кредитів молодим сім`ям та одиноким молодим громадянам на будівництво/реконструкцію/придбання житла</t>
  </si>
  <si>
    <t>8821</t>
  </si>
  <si>
    <t>2718821</t>
  </si>
  <si>
    <t>разом</t>
  </si>
  <si>
    <t>спеціальний фонд</t>
  </si>
  <si>
    <t>загальний фонд</t>
  </si>
  <si>
    <t>Кредитування, усього</t>
  </si>
  <si>
    <t>Повернення кредитів</t>
  </si>
  <si>
    <t>Надання кредитів</t>
  </si>
  <si>
    <t xml:space="preserve">УСЬОГО за розділом І та ІІ, у тому числі: </t>
  </si>
  <si>
    <t>Бюджет Ясінянської селищної територіальної громади</t>
  </si>
  <si>
    <t>0756400000</t>
  </si>
  <si>
    <t>Бюджет Чинадіївської селищної територіальної громади</t>
  </si>
  <si>
    <t>0756200000</t>
  </si>
  <si>
    <t>Бюджет Хустської міської територіальної громади</t>
  </si>
  <si>
    <t>0756100000</t>
  </si>
  <si>
    <t>Бюджет Усть-Чорнянської селищної територіальної громади</t>
  </si>
  <si>
    <t>0756000000</t>
  </si>
  <si>
    <t>Бюджет Углянської сільської територіальної громади</t>
  </si>
  <si>
    <t>0755800000</t>
  </si>
  <si>
    <t>Бюджет Тур`є-Реметівської сільської територіальної громади</t>
  </si>
  <si>
    <t>0755700000</t>
  </si>
  <si>
    <t>Бюджет Тересвянської селищної територіальної громади</t>
  </si>
  <si>
    <t>0755600000</t>
  </si>
  <si>
    <t>Бюджет Ставненської сільської територіальної громади</t>
  </si>
  <si>
    <t>0755400000</t>
  </si>
  <si>
    <t>Бюджет Солотвинської селищної територіальної громади</t>
  </si>
  <si>
    <t>0755300000</t>
  </si>
  <si>
    <t>Бюджет Синевирської сільської територіальної громади</t>
  </si>
  <si>
    <t>0755200000</t>
  </si>
  <si>
    <t>Бюджет Середнянської селищної територіальної громади</t>
  </si>
  <si>
    <t>0755100000</t>
  </si>
  <si>
    <t>Бюджет Свалявської міської територіальної громади</t>
  </si>
  <si>
    <t>0755000000</t>
  </si>
  <si>
    <t>Бюджет Рахівської міської територіальної громади</t>
  </si>
  <si>
    <t>0754900000</t>
  </si>
  <si>
    <t>Бюджет Пилипецької сільської територіальної громади</t>
  </si>
  <si>
    <t>0754800000</t>
  </si>
  <si>
    <t>Бюджет Пийтерфолвівської сільської територіальної громади</t>
  </si>
  <si>
    <t>0754700000</t>
  </si>
  <si>
    <t>Бюджет Нижньоворітської сільської територіальної громади</t>
  </si>
  <si>
    <t>0754600000</t>
  </si>
  <si>
    <t>Бюджет Нересницької сільської територіальної громади</t>
  </si>
  <si>
    <t>0754500000</t>
  </si>
  <si>
    <t>Бюджет Міжгірської селищної територіальної громади</t>
  </si>
  <si>
    <t>0754300000</t>
  </si>
  <si>
    <t>Бюджет Костринської сільської територіальної громади</t>
  </si>
  <si>
    <t>0754200000</t>
  </si>
  <si>
    <t>Бюджет Королівської селищної територіальної громади</t>
  </si>
  <si>
    <t>0754100000</t>
  </si>
  <si>
    <t>Бюджет Колочавської сільської територіальної громади</t>
  </si>
  <si>
    <t>0753900000</t>
  </si>
  <si>
    <t>Бюджет Жденіївської селищної територіальної громади</t>
  </si>
  <si>
    <t>0753700000</t>
  </si>
  <si>
    <t>Бюджет Дубриницько-Малоберезнянської сільської територіальної громади</t>
  </si>
  <si>
    <t>0753600000</t>
  </si>
  <si>
    <t>Бюджет Дубівської селищної територіальної громади</t>
  </si>
  <si>
    <t>0753500000</t>
  </si>
  <si>
    <t>Бюджет Драгівської сільської територіальної громади</t>
  </si>
  <si>
    <t>0753400000</t>
  </si>
  <si>
    <t>Бюджет Горінчівської сільської територіальної громади</t>
  </si>
  <si>
    <t>0753300000</t>
  </si>
  <si>
    <t>Бюджет Воловецької селищної територіальної громади</t>
  </si>
  <si>
    <t>0753200000</t>
  </si>
  <si>
    <t>Бюджет Вишківської селищної територіальної громади</t>
  </si>
  <si>
    <t>0753100000</t>
  </si>
  <si>
    <t>Бюджет Вилоцької селищної територіальної громади</t>
  </si>
  <si>
    <t>0752900000</t>
  </si>
  <si>
    <t>Бюджет Верхньокоропецької сільської територіальної громади</t>
  </si>
  <si>
    <t>0752800000</t>
  </si>
  <si>
    <t>Бюджет Великолучківської сільської територіальної громади</t>
  </si>
  <si>
    <t>0752700000</t>
  </si>
  <si>
    <t>Бюджет Великодобронської сільської територіальної громади</t>
  </si>
  <si>
    <t>0752600000</t>
  </si>
  <si>
    <t>Бюджет Великобичківської селищної територіальної громади</t>
  </si>
  <si>
    <t>0752500000</t>
  </si>
  <si>
    <t>Бюджет Великобийганської сільської територіальної громади</t>
  </si>
  <si>
    <t>0752400000</t>
  </si>
  <si>
    <t>Бюджет Великоберезької сільської територіальної громади</t>
  </si>
  <si>
    <t>0752300000</t>
  </si>
  <si>
    <t>Бюджет Буштинської селищної територіальної громади</t>
  </si>
  <si>
    <t>0752200000</t>
  </si>
  <si>
    <t>Бюджет Богданської сільської територіальної громади</t>
  </si>
  <si>
    <t>0752100000</t>
  </si>
  <si>
    <t>Бюджет Білківської сільської територіальної громади</t>
  </si>
  <si>
    <t>0752000000</t>
  </si>
  <si>
    <t>Бюджет Бедевлянської сільської територіальної громади</t>
  </si>
  <si>
    <t>0751900000</t>
  </si>
  <si>
    <t>Бюджет Батівської селищної територіальної громади</t>
  </si>
  <si>
    <t>0751800000</t>
  </si>
  <si>
    <t>Бюджет Косоньської сільської територіальної громади</t>
  </si>
  <si>
    <t>0751400000</t>
  </si>
  <si>
    <t>Бюджет Керецьківської сільської територіальної громади</t>
  </si>
  <si>
    <t>0751300000</t>
  </si>
  <si>
    <t>Бюджет Кам`янської сільської територіальної громади</t>
  </si>
  <si>
    <t>0751200000</t>
  </si>
  <si>
    <t>Бюджет Довжанської сільської територіальної громади</t>
  </si>
  <si>
    <t>0751000000</t>
  </si>
  <si>
    <t>Бюджет Горондівської сільської територіальної громади</t>
  </si>
  <si>
    <t>0750900000</t>
  </si>
  <si>
    <t>Бюджет Іршавської міської територіальної громади</t>
  </si>
  <si>
    <t>0750400000</t>
  </si>
  <si>
    <t>Бюджет Полянської сільської територіальної громади</t>
  </si>
  <si>
    <t>0750300000</t>
  </si>
  <si>
    <t>Бюджет Вільховецької сільської територіальної громади</t>
  </si>
  <si>
    <t>0750100000</t>
  </si>
  <si>
    <t>Бюджет Ужгородської міської територіальної громади</t>
  </si>
  <si>
    <t>0755900000</t>
  </si>
  <si>
    <t>Бюджет Виноградівської міської територіальної громади</t>
  </si>
  <si>
    <t>0753000000</t>
  </si>
  <si>
    <t>Бюджет Берегівської міської територіальної громади</t>
  </si>
  <si>
    <t>0751700000</t>
  </si>
  <si>
    <t>Бюджет Холмківської сільської територіальної громади</t>
  </si>
  <si>
    <t>0751600000</t>
  </si>
  <si>
    <t>Бюджет Оноківської сільської територіальної громади</t>
  </si>
  <si>
    <t>0751500000</t>
  </si>
  <si>
    <t>Бюджет Великоберезнянської селищної територіальної громади</t>
  </si>
  <si>
    <t>0750800000</t>
  </si>
  <si>
    <t>Бюджет Мукачівської міської територіальної громади</t>
  </si>
  <si>
    <t>0750700000</t>
  </si>
  <si>
    <t>Бюджет Перечинської міської територіальної громади</t>
  </si>
  <si>
    <t>0750500000</t>
  </si>
  <si>
    <t>Бюджет Тячівської міської територіальної громади</t>
  </si>
  <si>
    <t>0750200000</t>
  </si>
  <si>
    <t>ІІ. Трансферти із спеціального фонду бюджету</t>
  </si>
  <si>
    <t>І. Трансферти із загального фонду бюджету</t>
  </si>
  <si>
    <t>Найменування трансферту/ Найменування бюджету – отримувача міжбюджетного трансферту</t>
  </si>
  <si>
    <t xml:space="preserve">Код типової програмної класифікації видатків та кредитування місцевого бюджету </t>
  </si>
  <si>
    <t>Код Програмної класифікації видатків та кредитування місцевого бюджету/ Код бюджету</t>
  </si>
  <si>
    <t xml:space="preserve">      2. Показники міжбюджетних трансфертів іншим бюджетам</t>
  </si>
  <si>
    <t>Державний бюджет</t>
  </si>
  <si>
    <t>9900000000</t>
  </si>
  <si>
    <t>ІІ. Трансферти до спеціального фонду бюджету</t>
  </si>
  <si>
    <t>І. Трансферти до загального фонду бюджету</t>
  </si>
  <si>
    <t>Найменування трансферту/ Найменування бюджету – надавача міжбюджетного трансферту</t>
  </si>
  <si>
    <t>Код Класифікації доходу бюджету/ Код бюджету</t>
  </si>
  <si>
    <t xml:space="preserve">      1. Показники міжбюджетних трансфертів з інших бюджетів</t>
  </si>
  <si>
    <t>Міжбюджетні трансферти на 2025 рік</t>
  </si>
  <si>
    <t>2025 - 2026</t>
  </si>
  <si>
    <t>Будівництво (придбання) житла у Закарпатській області</t>
  </si>
  <si>
    <t>2022-2025</t>
  </si>
  <si>
    <t>0,8</t>
  </si>
  <si>
    <t>2023-2026</t>
  </si>
  <si>
    <t>Реконструкція будівель та споруд об'єктів спортивної інфраструктури, розташованих за адресою: місто Ужгород, вулиця Заньковецької будинок 5</t>
  </si>
  <si>
    <t>1998-2025</t>
  </si>
  <si>
    <t>Районна лікарня м.Берегово - будівництво (коригування)</t>
  </si>
  <si>
    <t>33,8</t>
  </si>
  <si>
    <t>1998-2026</t>
  </si>
  <si>
    <t>Загальноосвітня школа в с.Великий Раковець на 332 уч.м., Іршавського району, будівництво</t>
  </si>
  <si>
    <t>4,3</t>
  </si>
  <si>
    <t>2012-2027</t>
  </si>
  <si>
    <t>Загальноосвітня школа І-ІІІ ст. на 500 учнів, с. Кваси, Рахівського району - будівництво</t>
  </si>
  <si>
    <t>2021-2025</t>
  </si>
  <si>
    <t>2025-2026</t>
  </si>
  <si>
    <t>Будівництво нової лінії каналізаційних очисних спорудпродуктивністю 50 тис. м 3/добу по вул.Єнковській, м. Ужгород. Коригування</t>
  </si>
  <si>
    <t>2025</t>
  </si>
  <si>
    <t>11,8</t>
  </si>
  <si>
    <t>2024-2025</t>
  </si>
  <si>
    <t>2023-2025</t>
  </si>
  <si>
    <t>Будівництво зовнішніх мереж з благоустроєм містечка модульного типу для потреб оборони у Закарпатській області</t>
  </si>
  <si>
    <t>Реконструкція навчального корпусу № 1 з проведенням прибудови спортивного залу по вул.Духновича, 17 в м.Мукачево</t>
  </si>
  <si>
    <t>Очікуваний рівень готовності проекту на кінець 2025 року, %</t>
  </si>
  <si>
    <t>Обсяг капітальних вкладень місцевого бюджету у 2025 році, гривень</t>
  </si>
  <si>
    <t>Обсяг капітальних вкладень місцевого бюджету всього, гривень</t>
  </si>
  <si>
    <t>Загальна вартість проекту, гривень</t>
  </si>
  <si>
    <t>Загальний період реалізації проекту, (рік початку і завершення)</t>
  </si>
  <si>
    <t>Найменування інвестиційного проекту</t>
  </si>
  <si>
    <t>капітальних вкладень бюджету у розрізі інвестиційних проектів у 2025 році</t>
  </si>
  <si>
    <t>ОБСЯГИ</t>
  </si>
  <si>
    <t>Розпорядження ОДА-ОВА від 17.09.2024 №877 (зі змінами)</t>
  </si>
  <si>
    <t>Регіональна програма „Захист” щодо соціальної підтримки та реабілітації ветеранів війни, військовослужбовців та членів їх сімей на 2025-2027 роки</t>
  </si>
  <si>
    <t>Розпорядження ОДА-ОВА від 22.03.2023 №285 (зі змінами)</t>
  </si>
  <si>
    <t>Регіональна програма підготовки населення до національного спротиву на 2023-2027 роки</t>
  </si>
  <si>
    <t>Розпорядження ОДА-ОВА від 10.09.2024 №855</t>
  </si>
  <si>
    <t>Комплексна програма розвитку цивільного захисту Закарпатської області на 2025 – 2029 роки</t>
  </si>
  <si>
    <t>'Розпорядження ОДА-ОВА від 30.11.2023 №1054 (зі змінами)</t>
  </si>
  <si>
    <t>Програма охорони навколишнього природного середовища Закарпатської області на 2024-2027 роки</t>
  </si>
  <si>
    <t>Рішення обласної ради від 01.10.2020 №1835 (зі змінами)</t>
  </si>
  <si>
    <t>Розпорядження ОДА-ОВА від 30.11.2022 №835 (зі змінами)</t>
  </si>
  <si>
    <t>Комплексна соціально-економічна програма забезпечення молоді, військовослужбовців  Збройних Сил України, членів їх сімей та внутрішньо переміщених осіб житлом в Закарпатській області на 2023 - 2027 роки</t>
  </si>
  <si>
    <t>Рішення обласної ради від 17.12.2020 №54 (зі змінами)</t>
  </si>
  <si>
    <t>Програма формування позитивного міжнародного інвестиційного іміджу  та залучення іноземних інвестицій у Закарпатську область на 2021-2025 роки</t>
  </si>
  <si>
    <t>Розпорядження ОДА-ОВА від 21.11.2023 №1020 (зі змінами)</t>
  </si>
  <si>
    <t>Програма ефективного впровадження і реалізації проєктів розвитку регіону та підтримки громад Закарпатської області на 2024 - 2027 роки</t>
  </si>
  <si>
    <t>Розпорядження ОДА-ОВА від 04.11.2024 №1003</t>
  </si>
  <si>
    <t>Програма розвитку малого та середнього підприємництва у Закарпатській області на 2025 -2027 роки</t>
  </si>
  <si>
    <t>Розпорядження ОДА-ОВА від 23.11.2022 №800</t>
  </si>
  <si>
    <t>Програма будівництва (придбання) житла у Закарпатській області на 2023-2026 роки</t>
  </si>
  <si>
    <t>Розпорядження ОДА-ОВА від 20.11.2023 №1010 (зі змінами)</t>
  </si>
  <si>
    <t>Програма облаштування місць для тимчасового перебування внутрішньо переміщених осіб, військовослужбовців Збройних Сил України та членів їх сімей з числа внутрішньо переміщених осіб у Закарпатській області на 2024-2025 роки</t>
  </si>
  <si>
    <t>Розпорядження ОДА-ОВА від 07.11.2023 №976</t>
  </si>
  <si>
    <t>Програма розвитку туризму і курортів у Закарпатській області на 2024-2026 роки</t>
  </si>
  <si>
    <t>Рішення обласної ради від 17.12.2020 №55</t>
  </si>
  <si>
    <t>Програма розвитку транскордонного співробітництва Закарпатської області на 2021-2027 роки</t>
  </si>
  <si>
    <t>Рішення обласної ради від 17.12.2020 №65 (зі змінами)</t>
  </si>
  <si>
    <t>Програма розвитку та підтримки галузі рослинництва в області на 2021-2025 роки</t>
  </si>
  <si>
    <t>Рішення обласної ради від 17.12.2020 №64 (зі змінами)</t>
  </si>
  <si>
    <t>Програма розвитку і підтримки тваринництва та переробки сільськогосподарської продукції в області на 2021-2025 роки</t>
  </si>
  <si>
    <t>Розпорядження ОДА-ОВА від 13.09.2024 №873</t>
  </si>
  <si>
    <t>Регіональна програма підтримки національно-патріотичного руху і забезпечення участі громадськості у формуванні та реалізації  державної політики на 2025 – 2027 роки</t>
  </si>
  <si>
    <t>Розпорядження ОДА-ОВА від 26.09.2023 №852</t>
  </si>
  <si>
    <t>Програма підтримки видання творів місцевих авторів, популяризації закарпатської книги та сприяння книгорозповсюдженню на 2024-2026 роки</t>
  </si>
  <si>
    <t>Розпорядження ОДА-ОВА від 26.09.2023 №853</t>
  </si>
  <si>
    <t>Програма підтримки  інформаційної галузі Закарпаття на 2024-2026 роки</t>
  </si>
  <si>
    <t>Рішення обласної ради від 01.10.2020 №1834</t>
  </si>
  <si>
    <t>Рішення обласної ради від 17.12.2020 №51</t>
  </si>
  <si>
    <t>Програма підтримки національних меншин та розвитку міжнаціональних відносин у Закарпатській області на 2021-2025 роки</t>
  </si>
  <si>
    <t>Розпорядження ОДА-ОВА від 16.06.2022 №265 (зі змінами)</t>
  </si>
  <si>
    <t>Програма розбудови інформаційно-аналітичної системи „Ситуаційний центр „Безпекове Закарпаття” на 2022 – 2025 роки</t>
  </si>
  <si>
    <t>Розпорядження ОДА-ОВА від 15.03.2023 №265 (зі змінами)</t>
  </si>
  <si>
    <t>Регіональна програма інформатизації Цифрове Закарпаття на 2023-2025 роки</t>
  </si>
  <si>
    <t>Розпорядження ОДА-ОВА від 16.06.2022 № 265 (зі змінами)</t>
  </si>
  <si>
    <t>Розпорядження ОДА-ОВА від 14.11.2022 №753</t>
  </si>
  <si>
    <t>Регіональна програма розвитку автомобільних доріг загального користування місцевого значення на 2023 - 2026 роки</t>
  </si>
  <si>
    <t>Рішення обласної ради від 17.12.2020 №57 (зі змінами)</t>
  </si>
  <si>
    <t>Розпорядження ОДА-ОВА від 17.10.2023 №917 (зі змінами)</t>
  </si>
  <si>
    <t>Комплексна програма внесення змін до Схеми планування території Закарпатської області із проведення її експертизи та створення (функціонування) містобудівного кадастру Закарпатської області на 2024 - 2028 роки</t>
  </si>
  <si>
    <t>Розпорядження ОДА-ОВА від 24.10.2022  № 690 (зі змінами)</t>
  </si>
  <si>
    <t>Цільова програма „Тепла оселя” з підтримки енергомодернізації багатоквартирних будинків в Закарпатській області, які беруть участь у Програмі „ЕНЕРГОДІМ” державної установи „Фонд енергоефективності”,на 2022 – 2025 роки</t>
  </si>
  <si>
    <t>Розпорядження ОДА-ОВА від 01.12.2022 №838 (зі змінами)</t>
  </si>
  <si>
    <t>Розпорядження ОДА- ОВА від 16.11.2022 №765 (зі змінами)</t>
  </si>
  <si>
    <t>Програма поводження з твердими побутовими відходами у Закарпатській області на 2023-2026 роки</t>
  </si>
  <si>
    <t>Розпорядження ОДА-ОВА від 08.12.2023 №1113</t>
  </si>
  <si>
    <t>Програма збереження об'єктів культурної спадщини Закарпатської області на 2024-2026 роки</t>
  </si>
  <si>
    <t>Розпорядження ОДА-ОВА від 05.12.2023 №1075</t>
  </si>
  <si>
    <t>Програма розвитку культури Закарпатської області на 2024-2026 роки</t>
  </si>
  <si>
    <t>Рішення обласної ради від 21.12.2017 №1023 (зі змінами)</t>
  </si>
  <si>
    <t>Регіональна програма забезпечення права дитини на виховання у сімейному оточенні на 2018-2025 роки</t>
  </si>
  <si>
    <t>Розпорядження ОДА- ОВА від 06.03.2023 №222 (зі змінами)</t>
  </si>
  <si>
    <t>Розпорядження ОДА-ОВА від 06.09.2024 №848</t>
  </si>
  <si>
    <t>Регіональна програма „Турбота” щодо посилення соціального захисту громадян на 2025-2027 роки</t>
  </si>
  <si>
    <t>Рішення обласної ради від 17.12.2020 №47 (зі змінами)</t>
  </si>
  <si>
    <t>Регіональна програма сімейної, ґендерної політики, запобігання та протидії домашньому насильству, протидії торгівлі людьми на 2021-2025 роки</t>
  </si>
  <si>
    <t>Розпорядження ОДА- ОВА від 04.09.2023 №785 (зі змінами)</t>
  </si>
  <si>
    <t>Комплексна програма підтримки внутрішньо переміщених осіб у Закарпатській області на 2023-2025 роки</t>
  </si>
  <si>
    <t>Рішення обласної ради від 02.12.2021 №465</t>
  </si>
  <si>
    <t>Регіональна програма оздоровлення та відпочинку дітей і розвитку мережі дитячих закладів оздоровлення та відпочинку на 2022-2025 роки</t>
  </si>
  <si>
    <t>Розпорядження ОДА-ОВА від 12.06.2023 №570</t>
  </si>
  <si>
    <t>Рішення обласної ради від 23.12.2021 №514 (зі змінами)</t>
  </si>
  <si>
    <t>Програма розвитку та підтримки комунальних закладів охорони здоров’я Закарпатської обласної ради на 2022-2026 роки</t>
  </si>
  <si>
    <t>Розпорядження ОДА-ОВА від 08.12.2022 №880 (зі змінами)</t>
  </si>
  <si>
    <t>Програма поліпшення надання медичної допомоги дітям та дорослим, які страждають на хворобу Крона, на 2023-2025 роки</t>
  </si>
  <si>
    <t>Рішення обласної ради від 17.12.2020 №61</t>
  </si>
  <si>
    <t>Обласна програма забезпечення жителів області, які страждають на рідкісні (орфанні) захворювання, лікарськими засобами та відповідними харчовими продуктами для спеціального дієтичного споживання на 2021-2025 роки</t>
  </si>
  <si>
    <t>Рішення обласної ради від 23.12.2021 №507 (зі змінами)</t>
  </si>
  <si>
    <t>Обласна програма боротьби з онкологічними захворюваннями на період до 2026 року</t>
  </si>
  <si>
    <t>Регіональна програма розвитку фізичної культури і спорту на 2025-2029 роки</t>
  </si>
  <si>
    <t>Розпорядження ОДА-ОВА від 04.09.2023 №785 (зі змінами)</t>
  </si>
  <si>
    <t>Розпорядження ОДА-ОВА від 13.12.2022 №896</t>
  </si>
  <si>
    <t>Обласна цільова програма національно-патріотичного виховання дітей та молоді на 2023-2025 роки</t>
  </si>
  <si>
    <t>Рішення обласної ради від 17.12.2020 №59 (зі змінами)</t>
  </si>
  <si>
    <t>Розпорядження ОДА-ОВА від 13.12.2022 №895</t>
  </si>
  <si>
    <t>Програма розвитку та функціонування української мови як державної в усіх сферах суспільного життя у Закарпатській області на 2023-2027 роки</t>
  </si>
  <si>
    <t>Розпорядження ОДА-ОВА від 06.12.2022 №873 (зі змінами)</t>
  </si>
  <si>
    <t>Програма розвитку освіти Закарпаття на 2023-2027 роки</t>
  </si>
  <si>
    <t>Розпорядження ОДА-ОВА від 21.11.2022 №790</t>
  </si>
  <si>
    <t>Програма фінансової підтримки інформаційно-телекомунікаційної інфраструктури облдержадміністрації на 2023 - 2025 роки</t>
  </si>
  <si>
    <t>Розпорядження ОДА-ОВА від 07.11.2024 № 1010</t>
  </si>
  <si>
    <t>Програма фінансової підтримки комунально-експлуатаційного, автотранспортного господарств обласної ради і облдержадміністрації та збереження адмінбудинку (пл.Народна,4) як пам'ятки архітектури на 2025-2029 роки</t>
  </si>
  <si>
    <t>Розпорядження ОДА-ОВА від 12.10.2022 № 655 (зі змінами)</t>
  </si>
  <si>
    <t>Програма діяльності державної установи Закарпатський обласний контактний центр на 2023-2025 роки</t>
  </si>
  <si>
    <t>Розпорядження ОДА-ОВА від 07.11.2024 № 1011</t>
  </si>
  <si>
    <t>Програма підвищення кваліфікації державних службовців та посадових осіб місцевого самоврядування Закарпатської області на 2025-2029 роки</t>
  </si>
  <si>
    <t>Розпорядження ОДА-ОВА від 06.12.2024 №1124</t>
  </si>
  <si>
    <t>Програма забезпечення виконання рішень судів та інших виконавчих документів на 2025-2027 роки</t>
  </si>
  <si>
    <t>Розпорядження ОДА-ОВА від 26.07.2024 № 750</t>
  </si>
  <si>
    <t>Регіональна програма встановлення об'єктів сонячної генерації та установок зберігання енергії у закладах соціально-культурної сфери та інших закладах, які фінансуються з обласного бюджету, на 2024-2025 роки</t>
  </si>
  <si>
    <t>Рішення обласної ради від 12.05.2023 № 816 (зі змінами)</t>
  </si>
  <si>
    <t>Програма придбання будинків модульного типу, укриттів, меблів і обладнання із встановленням та будівництво зовнішніх мереж з благоустроєм містечка модульного типу для потреб оборони у Закарпатській області на 2023-2025 роки</t>
  </si>
  <si>
    <t>Розпорядження ОДА-ОВА від 26.09.2023 № 853</t>
  </si>
  <si>
    <t>Програма фінансового забезпечення розвитку транскордонної та міжрегіональної співпраці органів місцевого самоврядування Закарпатської області на 2025-2027 роки</t>
  </si>
  <si>
    <t>Дата та номер документа, яким затверджено місцеву регіональну програму</t>
  </si>
  <si>
    <t>Найменування місцевої/ регіональної програми</t>
  </si>
  <si>
    <t>до розпорядження</t>
  </si>
  <si>
    <t xml:space="preserve">Додаток 4 </t>
  </si>
  <si>
    <t xml:space="preserve">Додаток 6 </t>
  </si>
  <si>
    <t xml:space="preserve">Додаток 5 </t>
  </si>
  <si>
    <t>Управління з питань ветеранської політики Закарпатської обласної державної адмiнiстрацiї</t>
  </si>
  <si>
    <t xml:space="preserve">Комунальна установа "Управління спільною власністю територіальних громад" Закарпатської обласної ради </t>
  </si>
  <si>
    <t>в т.ч. за рахунок субвенції на здійснення підтримки окремих закладів та заходів у системі охорони здоров’я</t>
  </si>
  <si>
    <t>Будівництво закладів охорони здоров`я</t>
  </si>
  <si>
    <t>Будівництво освітніх установ та закладів</t>
  </si>
  <si>
    <t>Будівництво споруд, установ та закладів фізичної культури і спорту</t>
  </si>
  <si>
    <t>Будівництво об`єктів житлово-комунального господарства</t>
  </si>
  <si>
    <t>Код Функціональ-ної класифікації видатків та кредитування бюджету</t>
  </si>
  <si>
    <t>Здійснення заходів та реалізація проектів на виконання Державної цільової соціальної програми `Молодь України</t>
  </si>
  <si>
    <t>Будівництво установ та закладів соціальної сфери</t>
  </si>
  <si>
    <t>Департамент інфраструктури, розвитку і утримання мережі автомобільних доріг загального користування місцевого значення Закарпатської обласної державної адмiнiстрацiї</t>
  </si>
  <si>
    <t>Департамент економічного та регіонального розвитку Закарпатської обласної державної адмiнiстрацiї</t>
  </si>
  <si>
    <t xml:space="preserve">  "-"</t>
  </si>
  <si>
    <t xml:space="preserve">Директор департаменту фінансів 
Закарпатської обласної державної 
адміністрації - обласної військової 
адміністрації         </t>
  </si>
  <si>
    <t>Регіональна програма сталої психосоціальної підтримки населення, постраждалого від російської агресії „ТИ ЯК?” на 2023-2025 роки</t>
  </si>
  <si>
    <t>Обласна соціальна програма „Питна вода Закарпаття” на 2023-2026 роки</t>
  </si>
  <si>
    <t>Програма підвищення ефективності функціонування Закарпатського обласного комунального підприємства „Міжнародний аеропорт „Ужгород” на 2021-2025 роки</t>
  </si>
  <si>
    <t>Петро ЛАЗАР</t>
  </si>
  <si>
    <t xml:space="preserve">Директор департаменту фінансів Закарпатської обласної державної адміністрації - обласної військової 
адміністрації                                        </t>
  </si>
  <si>
    <r>
      <t xml:space="preserve">Департамент освіти і науки, молоді та спорту Закарпатської обласної державної адміністрації </t>
    </r>
    <r>
      <rPr>
        <sz val="12"/>
        <rFont val="Times New Roman"/>
        <family val="1"/>
        <charset val="204"/>
      </rPr>
      <t xml:space="preserve"> (головний розпорядник)</t>
    </r>
  </si>
  <si>
    <t xml:space="preserve">оплата праці з нарахуваннями педагогічних працівників загальноосвітніх навчальних закладів приватної форми власності </t>
  </si>
  <si>
    <t>у тому числі:</t>
  </si>
  <si>
    <t>Разом</t>
  </si>
  <si>
    <t>Назва головного розпорядника коштів обласного бюджету/ бюджету адміністративно-територіальної одиниці</t>
  </si>
  <si>
    <t>Код бюджету</t>
  </si>
  <si>
    <r>
      <t>0710000000</t>
    </r>
    <r>
      <rPr>
        <u/>
        <sz val="11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(код бюджету)</t>
    </r>
  </si>
  <si>
    <t xml:space="preserve"> РОЗПОДІЛ
між бюджетами територіальних громад субвенції з місцевого бюджету на здійснення переданих видатків у сфері освіти за рахунок коштів освітньої субвенції  </t>
  </si>
  <si>
    <t>Додаток 5.1</t>
  </si>
  <si>
    <t>Додаток 7</t>
  </si>
  <si>
    <t>Нове будівництво комунального закладу дошкільної освіти на 150 місць у с.Заріччя, вул. Центральна, Іршавського району Закарпатської області (коригування)</t>
  </si>
  <si>
    <t>2017-2025</t>
  </si>
  <si>
    <t>Розпорядження ОДА - ОВА від 27.12.2022 №985 (зі змінами)</t>
  </si>
  <si>
    <t>Департамент цивільного захисту та оборонної роботи Закарпатської обласної державної адміністрації</t>
  </si>
  <si>
    <t>Програма покращення житлових умов мешканців Закарпатської області та військовослужбовців Збройних Сил України, членів їх сімей „Власний дім” на 2021-2025 роки</t>
  </si>
  <si>
    <t>Програма підтримки фінансово-господарської діяльності комунального підприємства  „Закарпатський інформаційно-аналітичний центр” Закарпатської обласної ради на 2023-2025 роки</t>
  </si>
  <si>
    <t>Програма компенсації частини процентної ставки  за іпотечними кредитами, отриманими на умовах державної програми „єОселя”, у Закарпатській області на 2023-2027 роки</t>
  </si>
  <si>
    <t>Виготовлення проектно-кошторисної документації „Реконструкція даху” у центрі соціально-психологічної реабілітації дітей</t>
  </si>
  <si>
    <t>Реконструкція реабілітаційного центру „Росинка" (частина будівлі „Б”) комунального некомерційного підприємства „Обласна дитяча лікарня” Закарпатської обласної ради по вул. Франка Івана, 41 м.Мукачево</t>
  </si>
  <si>
    <t>Реконструкція частини будівлі корпусу „А” з влаштуванням ліфта для маломобільних груп населення КНП „ЗОКЛ ім.А.Новака” ЗОР за адресою м.Ужгород, вул.Капушанська,22</t>
  </si>
  <si>
    <t>Реконструкція частини будівлі корпусу „Г” з влаштуванням ліфта для маломобільних груп населення КНП „ЗОКЛ ім.А.Новака” ЗОР за адресою м.Ужгород, вул.Капушанська,22</t>
  </si>
  <si>
    <t>Будівництво інформаційно-аналітичної системи „Ситуаційний центр „Безпекове Закарпаття” в тому числі виготовлення проектно-кошторисної документації та проведення комплексної експертизи</t>
  </si>
  <si>
    <t>Програма „Центр культур національних меншин Закарпаття”  на 2021-2025 роки</t>
  </si>
  <si>
    <t>Регіональна програма „Молодь Закарпаття” на 2021-2025 роки</t>
  </si>
  <si>
    <t xml:space="preserve">Комунальна установа „Управління спільною власністю територіальних громад” Закарпатської обласної ради </t>
  </si>
  <si>
    <t>плата праці з нарахуваннями педагогічних працівників інклюзивно-ресурсних центрів</t>
  </si>
  <si>
    <t>Реконструкція будівель та споруд об'єктів спортивної інфраструктури, розташованих за адресою: місто Ужгород, вулиця Заньковецької, будинок 5. 1 черга: Реконструкція ігрового спортивного залу №1</t>
  </si>
  <si>
    <t>Розпорядження ОДА-ОВА від 09.12.2024 №1117</t>
  </si>
  <si>
    <t>Розпорядження ОДА-ОВА від 10.12.2024 №1135</t>
  </si>
  <si>
    <r>
      <rPr>
        <u/>
        <sz val="12"/>
        <rFont val="Times New Roman"/>
        <family val="1"/>
        <charset val="204"/>
      </rPr>
      <t>19.12.2024</t>
    </r>
    <r>
      <rPr>
        <sz val="12"/>
        <rFont val="Times New Roman"/>
        <family val="1"/>
        <charset val="204"/>
      </rPr>
      <t xml:space="preserve"> №</t>
    </r>
    <r>
      <rPr>
        <u/>
        <sz val="12"/>
        <rFont val="Times New Roman"/>
        <family val="1"/>
        <charset val="204"/>
      </rPr>
      <t>1166</t>
    </r>
  </si>
  <si>
    <t xml:space="preserve">Директор департаменту фінансів Закарпатської 
обласної державної адміністрації - обласної 
військової адміністрації         </t>
  </si>
  <si>
    <t>Доходи обласного бюджету Закарпатської області на 2025 рік</t>
  </si>
  <si>
    <t>Фінансування обласного бюджету Закарпатської області на 2025 рік</t>
  </si>
  <si>
    <t>видатків обласного бюджету Закарпатської області на 2025 рік</t>
  </si>
  <si>
    <t>Кредитування обласного бюджету Закарпатської області у 2025 році</t>
  </si>
  <si>
    <t>Розподіл витрат обласного бюджету Закарпатської області на реалізацію місцевих/регіональних програм у 2025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</si>
</sst>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2" formatCode="#,##0.00;\-#,##0.00;#,&quot;-&quot;"/>
    <numFmt numFmtId="173" formatCode="#,##0.00_ ;\-#,##0.00\ "/>
    <numFmt numFmtId="174" formatCode="_-* #,##0_р_._-;\-* #,##0_р_._-;_-* &quot;-&quot;_р_._-;_-@_-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#,##0\ &quot;z?&quot;;[Red]\-#,##0\ &quot;z?&quot;"/>
    <numFmt numFmtId="178" formatCode="#,##0.00\ &quot;z?&quot;;[Red]\-#,##0.00\ &quot;z?&quot;"/>
    <numFmt numFmtId="179" formatCode="_-* #,##0\ _р_._-;\-* #,##0\ _р_._-;_-* &quot;-&quot;\ _р_._-;_-@_-"/>
    <numFmt numFmtId="180" formatCode="_-* #,##0.00\ _р_._-;\-* #,##0.00\ _р_._-;_-* &quot;-&quot;??\ _р_._-;_-@_-"/>
    <numFmt numFmtId="181" formatCode="_-* #,##0\ &quot;р.&quot;_-;\-* #,##0\ &quot;р.&quot;_-;_-* &quot;-&quot;\ &quot;р.&quot;_-;_-@_-"/>
    <numFmt numFmtId="182" formatCode="_-* #,##0.00\ &quot;р.&quot;_-;\-* #,##0.00\ &quot;р.&quot;_-;_-* &quot;-&quot;??\ &quot;р.&quot;_-;_-@_-"/>
    <numFmt numFmtId="183" formatCode="_-* #,##0\ _z_?_-;\-* #,##0\ _z_?_-;_-* &quot;-&quot;\ _z_?_-;_-@_-"/>
    <numFmt numFmtId="184" formatCode="_-* #,##0.00\ _z_?_-;\-* #,##0.00\ _z_?_-;_-* &quot;-&quot;??\ _z_?_-;_-@_-"/>
    <numFmt numFmtId="185" formatCode="#,##0.\-"/>
    <numFmt numFmtId="186" formatCode="_-* #,##0.00\ _г_р_н_._-;\-* #,##0.00\ _г_р_н_._-;_-* &quot;-&quot;??\ _г_р_н_._-;_-@_-"/>
    <numFmt numFmtId="187" formatCode="#,##0\ &quot;грн.&quot;;\-#,##0\ &quot;грн.&quot;"/>
    <numFmt numFmtId="190" formatCode="#,##0.0"/>
  </numFmts>
  <fonts count="104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color indexed="9"/>
      <name val="Times New Roman"/>
      <family val="2"/>
      <charset val="204"/>
    </font>
    <font>
      <sz val="10"/>
      <name val="Arial CE"/>
    </font>
    <font>
      <sz val="9"/>
      <name val="PL Arial"/>
    </font>
    <font>
      <sz val="10"/>
      <name val="PL Arial"/>
    </font>
    <font>
      <u/>
      <sz val="10"/>
      <color indexed="36"/>
      <name val="Arial Cyr"/>
      <family val="2"/>
      <charset val="204"/>
    </font>
    <font>
      <b/>
      <sz val="18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Helv"/>
    </font>
    <font>
      <b/>
      <sz val="14"/>
      <name val="PL Arial"/>
    </font>
    <font>
      <sz val="14"/>
      <color indexed="62"/>
      <name val="Times New Roman"/>
      <family val="2"/>
      <charset val="204"/>
    </font>
    <font>
      <sz val="14"/>
      <color indexed="17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 CYR"/>
      <charset val="204"/>
    </font>
    <font>
      <sz val="14"/>
      <color indexed="52"/>
      <name val="Times New Roman"/>
      <family val="2"/>
      <charset val="204"/>
    </font>
    <font>
      <b/>
      <sz val="14"/>
      <color indexed="9"/>
      <name val="Times New Roman"/>
      <family val="2"/>
      <charset val="204"/>
    </font>
    <font>
      <b/>
      <sz val="14"/>
      <color indexed="52"/>
      <name val="Times New Roman"/>
      <family val="2"/>
      <charset val="204"/>
    </font>
    <font>
      <b/>
      <sz val="14"/>
      <color indexed="8"/>
      <name val="Times New Roman"/>
      <family val="2"/>
      <charset val="204"/>
    </font>
    <font>
      <sz val="14"/>
      <color indexed="20"/>
      <name val="Times New Roman"/>
      <family val="2"/>
      <charset val="204"/>
    </font>
    <font>
      <b/>
      <sz val="14"/>
      <color indexed="63"/>
      <name val="Times New Roman"/>
      <family val="2"/>
      <charset val="204"/>
    </font>
    <font>
      <sz val="14"/>
      <color indexed="60"/>
      <name val="Times New Roman"/>
      <family val="2"/>
      <charset val="204"/>
    </font>
    <font>
      <sz val="14"/>
      <color indexed="10"/>
      <name val="Times New Roman"/>
      <family val="2"/>
      <charset val="204"/>
    </font>
    <font>
      <i/>
      <sz val="14"/>
      <color indexed="23"/>
      <name val="Times New Roman"/>
      <family val="2"/>
      <charset val="204"/>
    </font>
    <font>
      <sz val="12"/>
      <name val="UkrainianPragmatica"/>
      <charset val="204"/>
    </font>
    <font>
      <b/>
      <sz val="18"/>
      <color indexed="62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8"/>
      <color theme="3"/>
      <name val="Calibri Light"/>
      <family val="2"/>
      <charset val="204"/>
      <scheme val="maj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lightGray"/>
    </fill>
    <fill>
      <patternFill patternType="gray0625"/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4">
    <xf numFmtId="0" fontId="0" fillId="0" borderId="0"/>
    <xf numFmtId="0" fontId="24" fillId="0" borderId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7" fillId="0" borderId="1">
      <protection locked="0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2" fillId="10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2" fillId="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2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2" fillId="4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20" borderId="0" applyNumberFormat="0" applyBorder="0" applyAlignment="0" applyProtection="0"/>
    <xf numFmtId="0" fontId="2" fillId="7" borderId="0" applyNumberFormat="0" applyBorder="0" applyAlignment="0" applyProtection="0"/>
    <xf numFmtId="0" fontId="2" fillId="2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20" borderId="0" applyNumberFormat="0" applyBorder="0" applyAlignment="0" applyProtection="0"/>
    <xf numFmtId="0" fontId="2" fillId="7" borderId="0" applyNumberFormat="0" applyBorder="0" applyAlignment="0" applyProtection="0"/>
    <xf numFmtId="0" fontId="2" fillId="20" borderId="0" applyNumberFormat="0" applyBorder="0" applyAlignment="0" applyProtection="0"/>
    <xf numFmtId="0" fontId="2" fillId="7" borderId="0" applyNumberFormat="0" applyBorder="0" applyAlignment="0" applyProtection="0"/>
    <xf numFmtId="0" fontId="2" fillId="24" borderId="0" applyNumberFormat="0" applyBorder="0" applyAlignment="0" applyProtection="0"/>
    <xf numFmtId="0" fontId="2" fillId="4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2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2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2" fillId="9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2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2" fillId="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8" borderId="0" applyNumberFormat="0" applyBorder="0" applyAlignment="0" applyProtection="0"/>
    <xf numFmtId="0" fontId="3" fillId="3" borderId="0" applyNumberFormat="0" applyBorder="0" applyAlignment="0" applyProtection="0"/>
    <xf numFmtId="0" fontId="3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30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2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5" borderId="0" applyNumberFormat="0" applyBorder="0" applyAlignment="0" applyProtection="0"/>
    <xf numFmtId="0" fontId="3" fillId="34" borderId="0" applyNumberFormat="0" applyBorder="0" applyAlignment="0" applyProtection="0"/>
    <xf numFmtId="0" fontId="3" fillId="28" borderId="0" applyNumberFormat="0" applyBorder="0" applyAlignment="0" applyProtection="0"/>
    <xf numFmtId="0" fontId="3" fillId="34" borderId="0" applyNumberFormat="0" applyBorder="0" applyAlignment="0" applyProtection="0"/>
    <xf numFmtId="0" fontId="3" fillId="28" borderId="0" applyNumberFormat="0" applyBorder="0" applyAlignment="0" applyProtection="0"/>
    <xf numFmtId="0" fontId="3" fillId="35" borderId="0" applyNumberFormat="0" applyBorder="0" applyAlignment="0" applyProtection="0"/>
    <xf numFmtId="0" fontId="3" fillId="10" borderId="0" applyNumberFormat="0" applyBorder="0" applyAlignment="0" applyProtection="0"/>
    <xf numFmtId="0" fontId="3" fillId="36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5" borderId="0" applyNumberFormat="0" applyBorder="0" applyAlignment="0" applyProtection="0"/>
    <xf numFmtId="0" fontId="3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" fillId="31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" fillId="24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" fillId="9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" fillId="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" fillId="1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7" borderId="0" applyNumberFormat="0" applyBorder="0" applyAlignment="0" applyProtection="0"/>
    <xf numFmtId="0" fontId="2" fillId="37" borderId="0" applyNumberFormat="0" applyBorder="0" applyAlignment="0" applyProtection="0"/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" fillId="28" borderId="0" applyNumberFormat="0" applyBorder="0" applyAlignment="0" applyProtection="0"/>
    <xf numFmtId="0" fontId="3" fillId="38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19" fillId="9" borderId="0" applyNumberFormat="0" applyBorder="0" applyAlignment="0" applyProtection="0"/>
    <xf numFmtId="9" fontId="33" fillId="0" borderId="0"/>
    <xf numFmtId="0" fontId="7" fillId="2" borderId="2" applyNumberFormat="0" applyAlignment="0" applyProtection="0"/>
    <xf numFmtId="4" fontId="34" fillId="0" borderId="0" applyFill="0" applyBorder="0" applyProtection="0">
      <alignment horizontal="right"/>
    </xf>
    <xf numFmtId="3" fontId="34" fillId="0" borderId="0" applyFill="0" applyBorder="0" applyProtection="0"/>
    <xf numFmtId="4" fontId="34" fillId="0" borderId="0"/>
    <xf numFmtId="3" fontId="34" fillId="0" borderId="0"/>
    <xf numFmtId="0" fontId="15" fillId="40" borderId="3" applyNumberFormat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6" fontId="33" fillId="0" borderId="0"/>
    <xf numFmtId="183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8" fillId="12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185" fontId="36" fillId="41" borderId="0"/>
    <xf numFmtId="0" fontId="25" fillId="42" borderId="0"/>
    <xf numFmtId="185" fontId="26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5" fillId="3" borderId="2" applyNumberFormat="0" applyAlignment="0" applyProtection="0"/>
    <xf numFmtId="0" fontId="22" fillId="0" borderId="7" applyNumberFormat="0" applyFill="0" applyAlignment="0" applyProtection="0"/>
    <xf numFmtId="10" fontId="34" fillId="18" borderId="0" applyFill="0" applyBorder="0" applyProtection="0">
      <alignment horizontal="center"/>
    </xf>
    <xf numFmtId="10" fontId="34" fillId="0" borderId="0"/>
    <xf numFmtId="0" fontId="34" fillId="0" borderId="0"/>
    <xf numFmtId="0" fontId="17" fillId="19" borderId="0" applyNumberFormat="0" applyBorder="0" applyAlignment="0" applyProtection="0"/>
    <xf numFmtId="0" fontId="61" fillId="0" borderId="0"/>
    <xf numFmtId="0" fontId="29" fillId="0" borderId="0"/>
    <xf numFmtId="0" fontId="38" fillId="0" borderId="0"/>
    <xf numFmtId="0" fontId="4" fillId="0" borderId="0"/>
    <xf numFmtId="0" fontId="32" fillId="0" borderId="0"/>
    <xf numFmtId="0" fontId="4" fillId="4" borderId="8" applyNumberFormat="0" applyFont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6" fillId="2" borderId="9" applyNumberFormat="0" applyAlignment="0" applyProtection="0"/>
    <xf numFmtId="0" fontId="65" fillId="0" borderId="0" applyNumberFormat="0" applyFill="0" applyBorder="0" applyAlignment="0" applyProtection="0"/>
    <xf numFmtId="0" fontId="14" fillId="0" borderId="10" applyNumberFormat="0" applyFill="0" applyAlignment="0" applyProtection="0"/>
    <xf numFmtId="10" fontId="33" fillId="0" borderId="0">
      <alignment horizontal="center"/>
    </xf>
    <xf numFmtId="0" fontId="39" fillId="18" borderId="0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43" borderId="0" applyNumberFormat="0" applyBorder="0" applyAlignment="0" applyProtection="0"/>
    <xf numFmtId="0" fontId="3" fillId="38" borderId="0" applyNumberFormat="0" applyBorder="0" applyAlignment="0" applyProtection="0"/>
    <xf numFmtId="0" fontId="3" fillId="37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44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" fillId="31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" fillId="2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" fillId="39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" fillId="3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40" fillId="3" borderId="2" applyNumberFormat="0" applyAlignment="0" applyProtection="0"/>
    <xf numFmtId="0" fontId="5" fillId="13" borderId="2" applyNumberFormat="0" applyAlignment="0" applyProtection="0">
      <alignment vertical="center"/>
    </xf>
    <xf numFmtId="0" fontId="5" fillId="3" borderId="2" applyNumberFormat="0" applyAlignment="0" applyProtection="0"/>
    <xf numFmtId="9" fontId="61" fillId="0" borderId="0" applyFont="0" applyFill="0" applyBorder="0" applyAlignment="0" applyProtection="0"/>
    <xf numFmtId="0" fontId="6" fillId="18" borderId="9" applyNumberFormat="0" applyAlignment="0" applyProtection="0"/>
    <xf numFmtId="0" fontId="7" fillId="18" borderId="2" applyNumberFormat="0" applyAlignment="0" applyProtection="0"/>
    <xf numFmtId="0" fontId="8" fillId="13" borderId="0" applyNumberFormat="0" applyBorder="0" applyAlignment="0" applyProtection="0"/>
    <xf numFmtId="0" fontId="8" fillId="5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6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6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6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4" fillId="0" borderId="0"/>
    <xf numFmtId="0" fontId="4" fillId="0" borderId="0"/>
    <xf numFmtId="0" fontId="45" fillId="0" borderId="0">
      <alignment vertical="top"/>
    </xf>
    <xf numFmtId="0" fontId="1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12" fillId="0" borderId="0"/>
    <xf numFmtId="0" fontId="6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47" fillId="0" borderId="0"/>
    <xf numFmtId="0" fontId="77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14" fillId="0" borderId="16" applyNumberFormat="0" applyFill="0" applyAlignment="0" applyProtection="0"/>
    <xf numFmtId="0" fontId="14" fillId="0" borderId="17" applyNumberFormat="0" applyFill="0" applyAlignment="0" applyProtection="0">
      <alignment vertical="center"/>
    </xf>
    <xf numFmtId="0" fontId="3" fillId="43" borderId="0" applyNumberFormat="0" applyBorder="0" applyAlignment="0" applyProtection="0"/>
    <xf numFmtId="0" fontId="3" fillId="31" borderId="0" applyNumberFormat="0" applyBorder="0" applyAlignment="0" applyProtection="0"/>
    <xf numFmtId="0" fontId="3" fillId="4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7" borderId="0" applyNumberFormat="0" applyBorder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50" fillId="40" borderId="3" applyNumberFormat="0" applyAlignment="0" applyProtection="0"/>
    <xf numFmtId="0" fontId="15" fillId="40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5" borderId="0" applyNumberFormat="0" applyBorder="0" applyAlignment="0" applyProtection="0"/>
    <xf numFmtId="0" fontId="17" fillId="19" borderId="0" applyNumberFormat="0" applyBorder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18" fillId="2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51" fillId="18" borderId="2" applyNumberFormat="0" applyAlignment="0" applyProtection="0"/>
    <xf numFmtId="0" fontId="4" fillId="0" borderId="0"/>
    <xf numFmtId="0" fontId="4" fillId="0" borderId="0"/>
    <xf numFmtId="0" fontId="47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4" fillId="0" borderId="0"/>
    <xf numFmtId="0" fontId="4" fillId="0" borderId="0"/>
    <xf numFmtId="0" fontId="24" fillId="0" borderId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14" fillId="0" borderId="18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19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19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4" borderId="8" applyNumberFormat="0" applyFont="0" applyAlignment="0" applyProtection="0"/>
    <xf numFmtId="0" fontId="2" fillId="4" borderId="8" applyNumberFormat="0" applyFont="0" applyAlignment="0" applyProtection="0"/>
    <xf numFmtId="0" fontId="2" fillId="27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21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8" fillId="4" borderId="8" applyNumberFormat="0" applyFont="0" applyAlignment="0" applyProtection="0"/>
    <xf numFmtId="0" fontId="47" fillId="4" borderId="8" applyNumberFormat="0" applyFont="0" applyAlignment="0" applyProtection="0"/>
    <xf numFmtId="0" fontId="47" fillId="4" borderId="8" applyNumberFormat="0" applyFont="0" applyAlignment="0" applyProtection="0"/>
    <xf numFmtId="0" fontId="15" fillId="46" borderId="3" applyNumberFormat="0" applyAlignment="0" applyProtection="0">
      <alignment vertical="center"/>
    </xf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6" fillId="2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54" fillId="18" borderId="9" applyNumberFormat="0" applyAlignment="0" applyProtection="0"/>
    <xf numFmtId="0" fontId="22" fillId="0" borderId="7" applyNumberFormat="0" applyFill="0" applyAlignment="0" applyProtection="0"/>
    <xf numFmtId="0" fontId="23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2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4" fontId="4" fillId="0" borderId="0" applyFont="0" applyFill="0" applyBorder="0" applyAlignment="0" applyProtection="0"/>
    <xf numFmtId="180" fontId="58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8" fillId="12" borderId="0" applyNumberFormat="0" applyBorder="0" applyAlignment="0" applyProtection="0"/>
    <xf numFmtId="0" fontId="27" fillId="0" borderId="0">
      <protection locked="0"/>
    </xf>
    <xf numFmtId="0" fontId="91" fillId="0" borderId="0" applyNumberFormat="0" applyFill="0" applyBorder="0" applyAlignment="0" applyProtection="0"/>
    <xf numFmtId="0" fontId="92" fillId="49" borderId="0" applyNumberFormat="0" applyBorder="0" applyAlignment="0" applyProtection="0"/>
    <xf numFmtId="0" fontId="93" fillId="50" borderId="0" applyNumberFormat="0" applyBorder="0" applyAlignment="0" applyProtection="0"/>
    <xf numFmtId="0" fontId="94" fillId="51" borderId="0" applyNumberFormat="0" applyBorder="0" applyAlignment="0" applyProtection="0"/>
    <xf numFmtId="0" fontId="95" fillId="52" borderId="26" applyNumberFormat="0" applyAlignment="0" applyProtection="0"/>
    <xf numFmtId="0" fontId="96" fillId="53" borderId="27" applyNumberFormat="0" applyAlignment="0" applyProtection="0"/>
    <xf numFmtId="0" fontId="97" fillId="53" borderId="26" applyNumberFormat="0" applyAlignment="0" applyProtection="0"/>
    <xf numFmtId="0" fontId="98" fillId="0" borderId="28" applyNumberFormat="0" applyFill="0" applyAlignment="0" applyProtection="0"/>
    <xf numFmtId="0" fontId="99" fillId="54" borderId="29" applyNumberFormat="0" applyAlignment="0" applyProtection="0"/>
    <xf numFmtId="0" fontId="100" fillId="0" borderId="0" applyNumberFormat="0" applyFill="0" applyBorder="0" applyAlignment="0" applyProtection="0"/>
    <xf numFmtId="0" fontId="75" fillId="55" borderId="30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31" applyNumberFormat="0" applyFill="0" applyAlignment="0" applyProtection="0"/>
    <xf numFmtId="0" fontId="103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8" borderId="0" applyNumberFormat="0" applyBorder="0" applyAlignment="0" applyProtection="0"/>
    <xf numFmtId="0" fontId="77" fillId="59" borderId="0" applyNumberFormat="0" applyBorder="0" applyAlignment="0" applyProtection="0"/>
    <xf numFmtId="0" fontId="103" fillId="60" borderId="0" applyNumberFormat="0" applyBorder="0" applyAlignment="0" applyProtection="0"/>
    <xf numFmtId="0" fontId="77" fillId="61" borderId="0" applyNumberFormat="0" applyBorder="0" applyAlignment="0" applyProtection="0"/>
    <xf numFmtId="0" fontId="77" fillId="62" borderId="0" applyNumberFormat="0" applyBorder="0" applyAlignment="0" applyProtection="0"/>
    <xf numFmtId="0" fontId="77" fillId="63" borderId="0" applyNumberFormat="0" applyBorder="0" applyAlignment="0" applyProtection="0"/>
    <xf numFmtId="0" fontId="103" fillId="64" borderId="0" applyNumberFormat="0" applyBorder="0" applyAlignment="0" applyProtection="0"/>
    <xf numFmtId="0" fontId="77" fillId="65" borderId="0" applyNumberFormat="0" applyBorder="0" applyAlignment="0" applyProtection="0"/>
    <xf numFmtId="0" fontId="77" fillId="66" borderId="0" applyNumberFormat="0" applyBorder="0" applyAlignment="0" applyProtection="0"/>
    <xf numFmtId="0" fontId="77" fillId="67" borderId="0" applyNumberFormat="0" applyBorder="0" applyAlignment="0" applyProtection="0"/>
    <xf numFmtId="0" fontId="103" fillId="68" borderId="0" applyNumberFormat="0" applyBorder="0" applyAlignment="0" applyProtection="0"/>
    <xf numFmtId="0" fontId="77" fillId="69" borderId="0" applyNumberFormat="0" applyBorder="0" applyAlignment="0" applyProtection="0"/>
    <xf numFmtId="0" fontId="77" fillId="70" borderId="0" applyNumberFormat="0" applyBorder="0" applyAlignment="0" applyProtection="0"/>
    <xf numFmtId="0" fontId="77" fillId="71" borderId="0" applyNumberFormat="0" applyBorder="0" applyAlignment="0" applyProtection="0"/>
    <xf numFmtId="0" fontId="103" fillId="72" borderId="0" applyNumberFormat="0" applyBorder="0" applyAlignment="0" applyProtection="0"/>
    <xf numFmtId="0" fontId="77" fillId="73" borderId="0" applyNumberFormat="0" applyBorder="0" applyAlignment="0" applyProtection="0"/>
    <xf numFmtId="0" fontId="77" fillId="74" borderId="0" applyNumberFormat="0" applyBorder="0" applyAlignment="0" applyProtection="0"/>
    <xf numFmtId="0" fontId="77" fillId="75" borderId="0" applyNumberFormat="0" applyBorder="0" applyAlignment="0" applyProtection="0"/>
    <xf numFmtId="0" fontId="103" fillId="76" borderId="0" applyNumberFormat="0" applyBorder="0" applyAlignment="0" applyProtection="0"/>
    <xf numFmtId="0" fontId="77" fillId="77" borderId="0" applyNumberFormat="0" applyBorder="0" applyAlignment="0" applyProtection="0"/>
    <xf numFmtId="0" fontId="77" fillId="78" borderId="0" applyNumberFormat="0" applyBorder="0" applyAlignment="0" applyProtection="0"/>
    <xf numFmtId="0" fontId="77" fillId="79" borderId="0" applyNumberFormat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right"/>
    </xf>
    <xf numFmtId="0" fontId="78" fillId="0" borderId="0" xfId="0" applyFont="1"/>
    <xf numFmtId="0" fontId="79" fillId="0" borderId="0" xfId="0" quotePrefix="1" applyFont="1" applyAlignment="1">
      <alignment horizontal="center"/>
    </xf>
    <xf numFmtId="0" fontId="78" fillId="0" borderId="0" xfId="0" applyFont="1" applyAlignment="1">
      <alignment horizontal="right"/>
    </xf>
    <xf numFmtId="0" fontId="78" fillId="0" borderId="19" xfId="0" applyFont="1" applyBorder="1" applyAlignment="1">
      <alignment horizontal="center" vertical="center" wrapText="1"/>
    </xf>
    <xf numFmtId="0" fontId="76" fillId="0" borderId="0" xfId="0" applyFont="1"/>
    <xf numFmtId="0" fontId="78" fillId="0" borderId="19" xfId="0" applyFont="1" applyFill="1" applyBorder="1" applyAlignment="1">
      <alignment horizontal="center" vertical="center" wrapText="1"/>
    </xf>
    <xf numFmtId="173" fontId="80" fillId="0" borderId="19" xfId="0" applyNumberFormat="1" applyFont="1" applyFill="1" applyBorder="1" applyAlignment="1">
      <alignment horizontal="right" vertical="center"/>
    </xf>
    <xf numFmtId="173" fontId="81" fillId="0" borderId="19" xfId="0" applyNumberFormat="1" applyFont="1" applyFill="1" applyBorder="1" applyAlignment="1">
      <alignment horizontal="right" vertical="center"/>
    </xf>
    <xf numFmtId="0" fontId="81" fillId="0" borderId="19" xfId="0" applyFont="1" applyFill="1" applyBorder="1" applyAlignment="1">
      <alignment vertical="center" wrapText="1"/>
    </xf>
    <xf numFmtId="0" fontId="80" fillId="0" borderId="19" xfId="0" quotePrefix="1" applyFont="1" applyFill="1" applyBorder="1" applyAlignment="1">
      <alignment vertical="center" wrapText="1"/>
    </xf>
    <xf numFmtId="0" fontId="80" fillId="0" borderId="19" xfId="0" applyFont="1" applyFill="1" applyBorder="1" applyAlignment="1">
      <alignment horizontal="center" vertical="center" wrapText="1"/>
    </xf>
    <xf numFmtId="0" fontId="81" fillId="0" borderId="19" xfId="0" quotePrefix="1" applyFont="1" applyFill="1" applyBorder="1" applyAlignment="1">
      <alignment vertical="center" wrapText="1"/>
    </xf>
    <xf numFmtId="0" fontId="81" fillId="0" borderId="19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right"/>
    </xf>
    <xf numFmtId="0" fontId="80" fillId="0" borderId="0" xfId="0" applyFont="1"/>
    <xf numFmtId="0" fontId="82" fillId="0" borderId="0" xfId="0" quotePrefix="1" applyFont="1" applyAlignment="1">
      <alignment horizontal="center"/>
    </xf>
    <xf numFmtId="0" fontId="78" fillId="0" borderId="19" xfId="0" applyFont="1" applyBorder="1" applyAlignment="1">
      <alignment horizontal="center" vertical="center" wrapText="1"/>
    </xf>
    <xf numFmtId="0" fontId="78" fillId="0" borderId="19" xfId="0" applyFont="1" applyFill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0" fontId="8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0" xfId="0"/>
    <xf numFmtId="0" fontId="66" fillId="0" borderId="0" xfId="0" applyFont="1"/>
    <xf numFmtId="0" fontId="66" fillId="0" borderId="0" xfId="2208" applyFont="1" applyAlignment="1">
      <alignment horizontal="left"/>
    </xf>
    <xf numFmtId="0" fontId="66" fillId="0" borderId="0" xfId="2207" applyFont="1" applyAlignment="1">
      <alignment horizontal="left"/>
    </xf>
    <xf numFmtId="0" fontId="0" fillId="0" borderId="0" xfId="0" applyFill="1"/>
    <xf numFmtId="0" fontId="81" fillId="0" borderId="19" xfId="0" applyFont="1" applyFill="1" applyBorder="1" applyAlignment="1">
      <alignment horizontal="center" vertical="center"/>
    </xf>
    <xf numFmtId="172" fontId="81" fillId="0" borderId="19" xfId="0" applyNumberFormat="1" applyFont="1" applyFill="1" applyBorder="1" applyAlignment="1">
      <alignment horizontal="right" vertical="center"/>
    </xf>
    <xf numFmtId="0" fontId="80" fillId="0" borderId="19" xfId="0" applyFont="1" applyFill="1" applyBorder="1" applyAlignment="1">
      <alignment horizontal="center" vertical="center"/>
    </xf>
    <xf numFmtId="0" fontId="80" fillId="0" borderId="19" xfId="0" applyFont="1" applyFill="1" applyBorder="1" applyAlignment="1">
      <alignment vertical="center" wrapText="1"/>
    </xf>
    <xf numFmtId="172" fontId="80" fillId="0" borderId="19" xfId="0" applyNumberFormat="1" applyFont="1" applyFill="1" applyBorder="1" applyAlignment="1">
      <alignment horizontal="right" vertical="center"/>
    </xf>
    <xf numFmtId="0" fontId="81" fillId="0" borderId="19" xfId="0" applyFont="1" applyFill="1" applyBorder="1" applyAlignment="1">
      <alignment vertical="center"/>
    </xf>
    <xf numFmtId="0" fontId="81" fillId="0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vertical="center"/>
    </xf>
    <xf numFmtId="172" fontId="81" fillId="0" borderId="0" xfId="0" applyNumberFormat="1" applyFont="1" applyFill="1" applyBorder="1" applyAlignment="1">
      <alignment horizontal="right" vertical="center"/>
    </xf>
    <xf numFmtId="4" fontId="81" fillId="0" borderId="19" xfId="0" applyNumberFormat="1" applyFont="1" applyFill="1" applyBorder="1" applyAlignment="1">
      <alignment horizontal="right" vertical="center"/>
    </xf>
    <xf numFmtId="4" fontId="80" fillId="0" borderId="19" xfId="0" applyNumberFormat="1" applyFont="1" applyFill="1" applyBorder="1" applyAlignment="1">
      <alignment horizontal="right" vertical="center"/>
    </xf>
    <xf numFmtId="0" fontId="81" fillId="0" borderId="19" xfId="0" applyFont="1" applyBorder="1" applyAlignment="1">
      <alignment horizontal="center" vertical="center" wrapText="1"/>
    </xf>
    <xf numFmtId="0" fontId="84" fillId="0" borderId="0" xfId="0" applyFont="1"/>
    <xf numFmtId="0" fontId="81" fillId="0" borderId="0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vertical="center" wrapText="1"/>
    </xf>
    <xf numFmtId="4" fontId="81" fillId="0" borderId="0" xfId="0" applyNumberFormat="1" applyFont="1" applyFill="1" applyBorder="1" applyAlignment="1">
      <alignment vertical="center"/>
    </xf>
    <xf numFmtId="0" fontId="80" fillId="0" borderId="0" xfId="0" applyFont="1" applyFill="1"/>
    <xf numFmtId="4" fontId="81" fillId="0" borderId="19" xfId="0" applyNumberFormat="1" applyFont="1" applyFill="1" applyBorder="1" applyAlignment="1">
      <alignment vertical="center"/>
    </xf>
    <xf numFmtId="4" fontId="80" fillId="0" borderId="19" xfId="0" applyNumberFormat="1" applyFont="1" applyFill="1" applyBorder="1" applyAlignment="1">
      <alignment vertical="center"/>
    </xf>
    <xf numFmtId="2" fontId="67" fillId="0" borderId="19" xfId="2207" applyNumberFormat="1" applyFont="1" applyFill="1" applyBorder="1" applyAlignment="1">
      <alignment horizontal="left" vertical="center" wrapText="1"/>
    </xf>
    <xf numFmtId="2" fontId="68" fillId="0" borderId="19" xfId="0" quotePrefix="1" applyNumberFormat="1" applyFont="1" applyFill="1" applyBorder="1" applyAlignment="1">
      <alignment vertical="center" wrapText="1"/>
    </xf>
    <xf numFmtId="0" fontId="84" fillId="0" borderId="19" xfId="0" applyFont="1" applyFill="1" applyBorder="1" applyAlignment="1">
      <alignment horizontal="center" vertical="center" wrapText="1"/>
    </xf>
    <xf numFmtId="4" fontId="84" fillId="0" borderId="19" xfId="0" applyNumberFormat="1" applyFont="1" applyFill="1" applyBorder="1" applyAlignment="1">
      <alignment vertical="center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7" fillId="0" borderId="19" xfId="0" applyFont="1" applyBorder="1" applyAlignment="1">
      <alignment horizontal="center" vertical="center" wrapText="1"/>
    </xf>
    <xf numFmtId="0" fontId="87" fillId="0" borderId="19" xfId="0" applyFont="1" applyFill="1" applyBorder="1" applyAlignment="1">
      <alignment horizontal="center" vertical="center" wrapText="1"/>
    </xf>
    <xf numFmtId="0" fontId="66" fillId="0" borderId="19" xfId="0" quotePrefix="1" applyFont="1" applyFill="1" applyBorder="1" applyAlignment="1">
      <alignment vertical="center" wrapText="1"/>
    </xf>
    <xf numFmtId="0" fontId="81" fillId="0" borderId="19" xfId="0" quotePrefix="1" applyFont="1" applyBorder="1" applyAlignment="1">
      <alignment horizontal="left" vertical="center" wrapText="1"/>
    </xf>
    <xf numFmtId="0" fontId="80" fillId="0" borderId="19" xfId="0" applyFont="1" applyBorder="1" applyAlignment="1">
      <alignment horizontal="left" vertical="center" wrapText="1"/>
    </xf>
    <xf numFmtId="0" fontId="81" fillId="0" borderId="19" xfId="0" applyFont="1" applyFill="1" applyBorder="1" applyAlignment="1">
      <alignment horizontal="centerContinuous" vertical="center"/>
    </xf>
    <xf numFmtId="0" fontId="81" fillId="0" borderId="19" xfId="0" quotePrefix="1" applyFont="1" applyFill="1" applyBorder="1" applyAlignment="1">
      <alignment horizontal="left" vertical="center" wrapText="1"/>
    </xf>
    <xf numFmtId="0" fontId="80" fillId="0" borderId="19" xfId="0" applyFont="1" applyFill="1" applyBorder="1" applyAlignment="1">
      <alignment horizontal="centerContinuous" vertical="center"/>
    </xf>
    <xf numFmtId="0" fontId="80" fillId="0" borderId="19" xfId="0" applyFont="1" applyFill="1" applyBorder="1" applyAlignment="1">
      <alignment horizontal="left" vertical="center" wrapText="1"/>
    </xf>
    <xf numFmtId="0" fontId="80" fillId="0" borderId="20" xfId="0" applyFont="1" applyFill="1" applyBorder="1" applyAlignment="1">
      <alignment horizontal="centerContinuous" vertical="center"/>
    </xf>
    <xf numFmtId="0" fontId="80" fillId="0" borderId="20" xfId="0" applyFont="1" applyFill="1" applyBorder="1" applyAlignment="1">
      <alignment horizontal="left" vertical="center" wrapText="1"/>
    </xf>
    <xf numFmtId="172" fontId="80" fillId="0" borderId="20" xfId="0" applyNumberFormat="1" applyFont="1" applyFill="1" applyBorder="1" applyAlignment="1">
      <alignment horizontal="right" vertical="center"/>
    </xf>
    <xf numFmtId="0" fontId="81" fillId="0" borderId="23" xfId="0" applyFont="1" applyFill="1" applyBorder="1" applyAlignment="1">
      <alignment horizontal="left" vertical="center"/>
    </xf>
    <xf numFmtId="0" fontId="81" fillId="0" borderId="23" xfId="0" applyFont="1" applyFill="1" applyBorder="1" applyAlignment="1">
      <alignment horizontal="center" vertical="center"/>
    </xf>
    <xf numFmtId="172" fontId="81" fillId="0" borderId="24" xfId="0" applyNumberFormat="1" applyFont="1" applyFill="1" applyBorder="1" applyAlignment="1">
      <alignment horizontal="right" vertical="center"/>
    </xf>
    <xf numFmtId="0" fontId="80" fillId="0" borderId="23" xfId="0" applyFont="1" applyFill="1" applyBorder="1" applyAlignment="1">
      <alignment horizontal="center" vertical="center"/>
    </xf>
    <xf numFmtId="172" fontId="80" fillId="0" borderId="24" xfId="0" applyNumberFormat="1" applyFont="1" applyFill="1" applyBorder="1" applyAlignment="1">
      <alignment horizontal="right" vertical="center"/>
    </xf>
    <xf numFmtId="0" fontId="80" fillId="0" borderId="22" xfId="0" applyFont="1" applyFill="1" applyBorder="1" applyAlignment="1">
      <alignment horizontal="center" vertical="center"/>
    </xf>
    <xf numFmtId="172" fontId="80" fillId="0" borderId="21" xfId="0" applyNumberFormat="1" applyFont="1" applyFill="1" applyBorder="1" applyAlignment="1">
      <alignment horizontal="right" vertical="center"/>
    </xf>
    <xf numFmtId="0" fontId="81" fillId="0" borderId="23" xfId="0" applyFont="1" applyFill="1" applyBorder="1" applyAlignment="1">
      <alignment horizontal="center"/>
    </xf>
    <xf numFmtId="0" fontId="81" fillId="0" borderId="24" xfId="0" applyFont="1" applyFill="1" applyBorder="1" applyAlignment="1">
      <alignment horizontal="centerContinuous" vertical="center"/>
    </xf>
    <xf numFmtId="0" fontId="78" fillId="0" borderId="23" xfId="0" applyFont="1" applyBorder="1" applyAlignment="1">
      <alignment horizontal="center" vertical="center" wrapText="1"/>
    </xf>
    <xf numFmtId="0" fontId="78" fillId="0" borderId="24" xfId="0" applyFont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0" fontId="88" fillId="0" borderId="0" xfId="0" applyFont="1" applyAlignment="1">
      <alignment horizontal="left"/>
    </xf>
    <xf numFmtId="0" fontId="25" fillId="0" borderId="0" xfId="1870" applyFont="1" applyAlignment="1"/>
    <xf numFmtId="4" fontId="81" fillId="0" borderId="19" xfId="0" applyNumberFormat="1" applyFont="1" applyFill="1" applyBorder="1" applyAlignment="1">
      <alignment horizontal="center" vertical="center"/>
    </xf>
    <xf numFmtId="4" fontId="81" fillId="0" borderId="23" xfId="0" applyNumberFormat="1" applyFont="1" applyFill="1" applyBorder="1" applyAlignment="1">
      <alignment horizontal="left" vertical="center"/>
    </xf>
    <xf numFmtId="4" fontId="81" fillId="0" borderId="24" xfId="0" applyNumberFormat="1" applyFont="1" applyFill="1" applyBorder="1" applyAlignment="1">
      <alignment horizontal="right"/>
    </xf>
    <xf numFmtId="4" fontId="81" fillId="0" borderId="24" xfId="0" applyNumberFormat="1" applyFont="1" applyFill="1" applyBorder="1" applyAlignment="1">
      <alignment horizontal="center"/>
    </xf>
    <xf numFmtId="0" fontId="83" fillId="0" borderId="0" xfId="0" applyFont="1" applyAlignment="1">
      <alignment vertical="center"/>
    </xf>
    <xf numFmtId="4" fontId="81" fillId="0" borderId="19" xfId="0" applyNumberFormat="1" applyFont="1" applyFill="1" applyBorder="1" applyAlignment="1">
      <alignment horizontal="right"/>
    </xf>
    <xf numFmtId="0" fontId="81" fillId="0" borderId="19" xfId="0" applyFont="1" applyBorder="1" applyAlignment="1">
      <alignment horizontal="left" vertical="center" wrapText="1"/>
    </xf>
    <xf numFmtId="0" fontId="80" fillId="0" borderId="19" xfId="0" quotePrefix="1" applyFont="1" applyBorder="1" applyAlignment="1">
      <alignment horizontal="left" vertical="center" wrapText="1"/>
    </xf>
    <xf numFmtId="4" fontId="81" fillId="0" borderId="19" xfId="0" applyNumberFormat="1" applyFont="1" applyBorder="1" applyAlignment="1">
      <alignment horizontal="right" vertical="center"/>
    </xf>
    <xf numFmtId="4" fontId="80" fillId="0" borderId="19" xfId="0" applyNumberFormat="1" applyFont="1" applyBorder="1" applyAlignment="1">
      <alignment horizontal="right" vertical="center"/>
    </xf>
    <xf numFmtId="190" fontId="81" fillId="0" borderId="19" xfId="0" applyNumberFormat="1" applyFont="1" applyBorder="1" applyAlignment="1">
      <alignment horizontal="right" vertical="center"/>
    </xf>
    <xf numFmtId="190" fontId="80" fillId="0" borderId="19" xfId="0" applyNumberFormat="1" applyFont="1" applyBorder="1" applyAlignment="1">
      <alignment horizontal="right" vertical="center"/>
    </xf>
    <xf numFmtId="0" fontId="83" fillId="0" borderId="19" xfId="0" applyFont="1" applyBorder="1" applyAlignment="1">
      <alignment horizontal="center" wrapText="1"/>
    </xf>
    <xf numFmtId="0" fontId="83" fillId="0" borderId="0" xfId="0" applyFont="1" applyAlignment="1"/>
    <xf numFmtId="0" fontId="83" fillId="0" borderId="19" xfId="0" applyFont="1" applyBorder="1" applyAlignment="1">
      <alignment horizontal="center"/>
    </xf>
    <xf numFmtId="0" fontId="83" fillId="0" borderId="19" xfId="0" applyFont="1" applyFill="1" applyBorder="1" applyAlignment="1">
      <alignment horizontal="center" wrapText="1"/>
    </xf>
    <xf numFmtId="4" fontId="67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21" fillId="0" borderId="0" xfId="2450" applyFont="1"/>
    <xf numFmtId="4" fontId="80" fillId="0" borderId="19" xfId="0" applyNumberFormat="1" applyFont="1" applyBorder="1" applyAlignment="1">
      <alignment vertical="center"/>
    </xf>
    <xf numFmtId="0" fontId="80" fillId="0" borderId="19" xfId="0" applyFont="1" applyBorder="1" applyAlignment="1">
      <alignment horizontal="centerContinuous" vertical="center"/>
    </xf>
    <xf numFmtId="0" fontId="80" fillId="0" borderId="19" xfId="1889" applyFont="1" applyBorder="1" applyAlignment="1">
      <alignment horizontal="left" vertical="center" wrapText="1"/>
    </xf>
    <xf numFmtId="0" fontId="80" fillId="0" borderId="19" xfId="1889" applyFont="1" applyBorder="1" applyAlignment="1">
      <alignment horizontal="center" vertical="center"/>
    </xf>
    <xf numFmtId="0" fontId="80" fillId="47" borderId="19" xfId="1889" applyFont="1" applyFill="1" applyBorder="1" applyAlignment="1">
      <alignment horizontal="left" vertical="center" wrapText="1"/>
    </xf>
    <xf numFmtId="0" fontId="80" fillId="47" borderId="19" xfId="1889" applyFont="1" applyFill="1" applyBorder="1" applyAlignment="1">
      <alignment horizontal="center" vertical="center"/>
    </xf>
    <xf numFmtId="0" fontId="80" fillId="48" borderId="19" xfId="1889" applyFont="1" applyFill="1" applyBorder="1" applyAlignment="1">
      <alignment vertical="center" wrapText="1"/>
    </xf>
    <xf numFmtId="0" fontId="80" fillId="48" borderId="19" xfId="1889" applyFont="1" applyFill="1" applyBorder="1" applyAlignment="1">
      <alignment horizontal="center" vertical="center"/>
    </xf>
    <xf numFmtId="4" fontId="67" fillId="0" borderId="19" xfId="2209" applyNumberFormat="1" applyFont="1" applyBorder="1" applyAlignment="1">
      <alignment horizontal="right" vertical="center" wrapText="1"/>
    </xf>
    <xf numFmtId="0" fontId="67" fillId="0" borderId="19" xfId="2450" applyFont="1" applyBorder="1" applyAlignment="1">
      <alignment vertical="center" wrapText="1"/>
    </xf>
    <xf numFmtId="0" fontId="78" fillId="0" borderId="19" xfId="0" applyFont="1" applyBorder="1"/>
    <xf numFmtId="0" fontId="66" fillId="0" borderId="19" xfId="2209" applyFont="1" applyBorder="1" applyAlignment="1">
      <alignment horizontal="center" wrapText="1"/>
    </xf>
    <xf numFmtId="0" fontId="21" fillId="0" borderId="0" xfId="0" applyFont="1" applyAlignment="1">
      <alignment horizontal="right"/>
    </xf>
    <xf numFmtId="0" fontId="21" fillId="0" borderId="0" xfId="2209" applyFont="1"/>
    <xf numFmtId="0" fontId="69" fillId="0" borderId="0" xfId="1016" applyFont="1" applyAlignment="1">
      <alignment horizontal="left" vertical="center" wrapText="1"/>
    </xf>
    <xf numFmtId="0" fontId="70" fillId="0" borderId="0" xfId="2209" applyFont="1" applyAlignment="1">
      <alignment horizontal="center" vertical="center"/>
    </xf>
    <xf numFmtId="0" fontId="71" fillId="0" borderId="0" xfId="1016" applyFont="1" applyAlignment="1">
      <alignment horizontal="center" vertical="center" wrapText="1"/>
    </xf>
    <xf numFmtId="0" fontId="66" fillId="0" borderId="0" xfId="2209" applyFont="1"/>
    <xf numFmtId="0" fontId="67" fillId="0" borderId="0" xfId="2209" applyFont="1"/>
    <xf numFmtId="0" fontId="66" fillId="0" borderId="0" xfId="2208" applyFont="1"/>
    <xf numFmtId="0" fontId="80" fillId="0" borderId="19" xfId="0" applyFont="1" applyFill="1" applyBorder="1" applyAlignment="1">
      <alignment horizontal="center" vertical="center" wrapText="1"/>
    </xf>
    <xf numFmtId="0" fontId="1" fillId="0" borderId="19" xfId="2209" applyFont="1" applyBorder="1" applyAlignment="1">
      <alignment horizontal="center" vertical="center" wrapText="1"/>
    </xf>
    <xf numFmtId="4" fontId="0" fillId="0" borderId="0" xfId="0" applyNumberFormat="1"/>
    <xf numFmtId="0" fontId="25" fillId="0" borderId="0" xfId="1869" applyFont="1" applyAlignment="1">
      <alignment horizontal="left" vertical="center" wrapText="1"/>
    </xf>
    <xf numFmtId="0" fontId="25" fillId="0" borderId="0" xfId="1870" applyFont="1" applyAlignment="1">
      <alignment horizontal="center"/>
    </xf>
    <xf numFmtId="0" fontId="89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78" fillId="0" borderId="19" xfId="0" applyFont="1" applyBorder="1" applyAlignment="1">
      <alignment horizontal="center" vertical="center" wrapText="1"/>
    </xf>
    <xf numFmtId="0" fontId="78" fillId="0" borderId="19" xfId="0" applyFont="1" applyFill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0" fontId="81" fillId="0" borderId="23" xfId="0" applyFont="1" applyFill="1" applyBorder="1" applyAlignment="1">
      <alignment horizontal="center" vertical="center"/>
    </xf>
    <xf numFmtId="0" fontId="80" fillId="0" borderId="25" xfId="0" applyFont="1" applyFill="1" applyBorder="1"/>
    <xf numFmtId="0" fontId="80" fillId="0" borderId="24" xfId="0" applyFont="1" applyFill="1" applyBorder="1"/>
    <xf numFmtId="0" fontId="80" fillId="0" borderId="25" xfId="0" applyFont="1" applyFill="1" applyBorder="1" applyAlignment="1">
      <alignment vertical="center"/>
    </xf>
    <xf numFmtId="0" fontId="80" fillId="0" borderId="24" xfId="0" applyFont="1" applyFill="1" applyBorder="1" applyAlignment="1">
      <alignment vertical="center"/>
    </xf>
    <xf numFmtId="0" fontId="25" fillId="0" borderId="0" xfId="1870" applyFont="1" applyAlignment="1">
      <alignment horizontal="right"/>
    </xf>
    <xf numFmtId="0" fontId="89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80" fillId="0" borderId="19" xfId="0" applyFont="1" applyFill="1" applyBorder="1" applyAlignment="1">
      <alignment horizontal="center" vertical="center" wrapText="1"/>
    </xf>
    <xf numFmtId="0" fontId="87" fillId="0" borderId="1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81" fillId="0" borderId="20" xfId="0" applyFont="1" applyFill="1" applyBorder="1" applyAlignment="1">
      <alignment horizontal="center"/>
    </xf>
    <xf numFmtId="0" fontId="80" fillId="0" borderId="20" xfId="0" applyFont="1" applyFill="1" applyBorder="1" applyAlignment="1">
      <alignment horizontal="center"/>
    </xf>
    <xf numFmtId="0" fontId="81" fillId="0" borderId="20" xfId="0" applyFont="1" applyFill="1" applyBorder="1" applyAlignment="1">
      <alignment horizontal="center" vertical="center"/>
    </xf>
    <xf numFmtId="0" fontId="80" fillId="0" borderId="20" xfId="0" applyFont="1" applyFill="1" applyBorder="1" applyAlignment="1">
      <alignment horizontal="center" vertical="center"/>
    </xf>
    <xf numFmtId="0" fontId="81" fillId="0" borderId="19" xfId="0" applyFont="1" applyFill="1" applyBorder="1" applyAlignment="1">
      <alignment horizontal="center" vertical="center"/>
    </xf>
    <xf numFmtId="0" fontId="80" fillId="0" borderId="19" xfId="0" applyFont="1" applyFill="1" applyBorder="1" applyAlignment="1">
      <alignment horizontal="center" vertical="center"/>
    </xf>
    <xf numFmtId="0" fontId="80" fillId="0" borderId="23" xfId="0" applyFont="1" applyFill="1" applyBorder="1" applyAlignment="1">
      <alignment horizontal="left" vertical="center" wrapText="1"/>
    </xf>
    <xf numFmtId="0" fontId="80" fillId="0" borderId="24" xfId="0" applyFont="1" applyFill="1" applyBorder="1" applyAlignment="1">
      <alignment horizontal="left" vertical="center" wrapText="1"/>
    </xf>
    <xf numFmtId="0" fontId="81" fillId="0" borderId="23" xfId="0" quotePrefix="1" applyFont="1" applyFill="1" applyBorder="1" applyAlignment="1">
      <alignment horizontal="left" vertical="center" wrapText="1"/>
    </xf>
    <xf numFmtId="0" fontId="81" fillId="0" borderId="24" xfId="0" quotePrefix="1" applyFont="1" applyFill="1" applyBorder="1" applyAlignment="1">
      <alignment horizontal="left" vertical="center" wrapText="1"/>
    </xf>
    <xf numFmtId="0" fontId="80" fillId="0" borderId="23" xfId="0" applyFont="1" applyFill="1" applyBorder="1" applyAlignment="1">
      <alignment horizontal="center" vertical="center" wrapText="1"/>
    </xf>
    <xf numFmtId="0" fontId="80" fillId="0" borderId="24" xfId="0" applyFont="1" applyFill="1" applyBorder="1" applyAlignment="1">
      <alignment horizontal="center" vertical="center" wrapText="1"/>
    </xf>
    <xf numFmtId="0" fontId="90" fillId="0" borderId="0" xfId="0" quotePrefix="1" applyFont="1" applyAlignment="1">
      <alignment horizontal="center"/>
    </xf>
    <xf numFmtId="0" fontId="81" fillId="0" borderId="23" xfId="0" quotePrefix="1" applyFont="1" applyFill="1" applyBorder="1" applyAlignment="1">
      <alignment horizontal="center" vertical="center" wrapText="1"/>
    </xf>
    <xf numFmtId="0" fontId="81" fillId="0" borderId="24" xfId="0" quotePrefix="1" applyFont="1" applyFill="1" applyBorder="1" applyAlignment="1">
      <alignment horizontal="center" vertical="center" wrapText="1"/>
    </xf>
    <xf numFmtId="0" fontId="78" fillId="0" borderId="23" xfId="0" applyFont="1" applyBorder="1" applyAlignment="1">
      <alignment horizontal="center" vertical="center" wrapText="1"/>
    </xf>
    <xf numFmtId="0" fontId="78" fillId="0" borderId="24" xfId="0" applyFont="1" applyBorder="1" applyAlignment="1">
      <alignment horizontal="center" vertical="center" wrapText="1"/>
    </xf>
    <xf numFmtId="0" fontId="25" fillId="0" borderId="0" xfId="2450" applyFont="1" applyAlignment="1">
      <alignment horizontal="left" wrapText="1"/>
    </xf>
    <xf numFmtId="0" fontId="25" fillId="0" borderId="0" xfId="2450" applyFont="1" applyAlignment="1">
      <alignment horizontal="center"/>
    </xf>
    <xf numFmtId="0" fontId="25" fillId="0" borderId="0" xfId="2209" applyFont="1" applyAlignment="1">
      <alignment horizontal="center" vertical="center" wrapText="1"/>
    </xf>
    <xf numFmtId="0" fontId="21" fillId="0" borderId="19" xfId="2209" applyFont="1" applyBorder="1" applyAlignment="1">
      <alignment horizontal="center" vertical="center" wrapText="1"/>
    </xf>
    <xf numFmtId="0" fontId="87" fillId="0" borderId="19" xfId="0" applyFont="1" applyBorder="1" applyAlignment="1">
      <alignment horizontal="center" vertical="center" wrapText="1"/>
    </xf>
  </cellXfs>
  <cellStyles count="2584">
    <cellStyle name=" 1" xfId="1" xr:uid="{B1A3613F-CAB1-468D-84BE-647D843D85E4}"/>
    <cellStyle name="”ќђќ‘ћ‚›‰" xfId="2" xr:uid="{B47FEBEE-212C-4019-AB9D-9194538761DB}"/>
    <cellStyle name="”љ‘ђћ‚ђќќ›‰" xfId="3" xr:uid="{7CF17C78-A368-4782-B161-21EF94C6317B}"/>
    <cellStyle name="„…ќ…†ќ›‰" xfId="4" xr:uid="{59A4F78E-39D5-4C59-ABD3-F17195A89B2B}"/>
    <cellStyle name="‡ђѓћ‹ћ‚ћљ1" xfId="5" xr:uid="{71DB565C-FCDE-45F8-8E57-ADC1241600EF}"/>
    <cellStyle name="‡ђѓћ‹ћ‚ћљ2" xfId="6" xr:uid="{7F312A63-C22C-4431-B4AC-FF52CA3BF663}"/>
    <cellStyle name="’ћѓћ‚›‰" xfId="7" xr:uid="{46D4BA18-E1A6-40E8-8927-843EC33C1BA1}"/>
    <cellStyle name="20% - Accent1" xfId="8" xr:uid="{569DD3E7-9D0A-491D-BC27-5D0185C5845A}"/>
    <cellStyle name="20% - Accent2" xfId="9" xr:uid="{4366DED0-B4D2-4E58-9831-85CA2ABE4E9B}"/>
    <cellStyle name="20% - Accent3" xfId="10" xr:uid="{29EE67D9-2D96-4836-B853-DBD931443D10}"/>
    <cellStyle name="20% - Accent4" xfId="11" xr:uid="{C0DFBD15-76C6-4931-8573-B651D0DC7AEF}"/>
    <cellStyle name="20% - Accent5" xfId="12" xr:uid="{8CC2ECDC-0F58-43FC-8EA2-66D9FA723F8C}"/>
    <cellStyle name="20% - Accent6" xfId="13" xr:uid="{C8416B53-88B6-41CD-88A2-86E02C6A4470}"/>
    <cellStyle name="20% - Акцент1" xfId="14" xr:uid="{12D3E2D5-675D-4135-8803-85740094A6FE}"/>
    <cellStyle name="20% — акцент1" xfId="15" xr:uid="{953864A5-35F2-4C3D-AA15-39BBBF6AD74C}"/>
    <cellStyle name="20% - Акцент1_22.12.2020 Додатки бюджет 2021 Коди нові" xfId="16" xr:uid="{BB4F9763-B59A-49F3-8A28-A55934E53251}"/>
    <cellStyle name="20% — акцент1_Дод 1 доходи" xfId="17" xr:uid="{DEF719FE-0571-48B1-B83B-1892E9C46E93}"/>
    <cellStyle name="20% - Акцент1_Додатки бюджет 2020 нова редакція після сесії" xfId="18" xr:uid="{78E4F848-EBD8-4C1C-A983-7F7C8B28021F}"/>
    <cellStyle name="20% — акцент1_НУШ 2023 розподіл ПКМ 1023" xfId="19" xr:uid="{6AEEAFB8-3697-4010-866E-570C8EBA06F2}"/>
    <cellStyle name="20% - Акцент2" xfId="20" xr:uid="{E1AF1279-FD15-4EF4-B6DB-40E72EEA319F}"/>
    <cellStyle name="20% — акцент2" xfId="21" xr:uid="{0BD274DF-399A-44E9-9772-1CB9428D2677}"/>
    <cellStyle name="20% - Акцент2_22.12.2020 Додатки бюджет 2021 Коди нові" xfId="22" xr:uid="{E7C903FA-FC73-445B-ADFA-F78ECF8542D8}"/>
    <cellStyle name="20% — акцент2_Дод 1 доходи" xfId="23" xr:uid="{B8897FB5-41A4-4711-9277-ECC19D4ED74C}"/>
    <cellStyle name="20% - Акцент2_Додатки бюджет 2020 нова редакція після сесії" xfId="24" xr:uid="{9BC9BB63-5E2E-4EC1-92DA-76AD095316E4}"/>
    <cellStyle name="20% — акцент2_НУШ 2023 розподіл ПКМ 1023" xfId="25" xr:uid="{A73F1AA6-7DE0-4626-BCFA-22A47884CC45}"/>
    <cellStyle name="20% - Акцент3" xfId="26" xr:uid="{018F7476-3ACE-4139-BDDB-5309A7162C7D}"/>
    <cellStyle name="20% — акцент3" xfId="27" xr:uid="{D1FBC117-5EBF-4E6F-A88B-3C18784B62F2}"/>
    <cellStyle name="20% - Акцент3_22.12.2020 Додатки бюджет 2021 Коди нові" xfId="28" xr:uid="{AF9B46F1-A7B4-4984-9DD5-3729F4DFEC3E}"/>
    <cellStyle name="20% — акцент3_Дод 1 доходи" xfId="29" xr:uid="{FEAAE3EA-B51D-48D3-8F7A-CD57E9B3C7BF}"/>
    <cellStyle name="20% - Акцент3_Додатки бюджет 2020 нова редакція після сесії" xfId="30" xr:uid="{7CAAB2ED-7C9A-4430-AF0D-2BF3F5339A8A}"/>
    <cellStyle name="20% — акцент3_НУШ 2023 розподіл ПКМ 1023" xfId="31" xr:uid="{61B7C936-F159-4407-89FB-42A93BEB8667}"/>
    <cellStyle name="20% - Акцент4" xfId="32" xr:uid="{0C8EE326-1E58-4395-A63D-1EAE9BC75672}"/>
    <cellStyle name="20% — акцент4" xfId="33" xr:uid="{E8C1A4C3-23E9-469B-A598-2D90C0822558}"/>
    <cellStyle name="20% - Акцент4_22.12.2020 Додатки бюджет 2021 Коди нові" xfId="34" xr:uid="{CC68B083-87F9-40DD-87D3-B394FF30A459}"/>
    <cellStyle name="20% — акцент4_Дод 1 доходи" xfId="35" xr:uid="{13D79DA3-B84E-469B-8FB0-36445A6B139A}"/>
    <cellStyle name="20% - Акцент4_Додатки бюджет 2020 нова редакція після сесії" xfId="36" xr:uid="{D1E51EAB-D58E-4707-97C1-2C0AA879DD8F}"/>
    <cellStyle name="20% — акцент4_НУШ 2023 розподіл ПКМ 1023" xfId="37" xr:uid="{824D21A8-3978-44B4-8090-294F96CBD033}"/>
    <cellStyle name="20% - Акцент5" xfId="38" xr:uid="{9DA56DBE-9BBF-49E2-9E76-75AD98EB0A45}"/>
    <cellStyle name="20% — акцент5" xfId="39" xr:uid="{9EBAD1D6-8F09-4841-A2A1-09E9AEAD5BB7}"/>
    <cellStyle name="20% - Акцент5_22.12.2020 Додатки бюджет 2021 Коди нові" xfId="40" xr:uid="{D50B9788-28F5-4926-BD91-F2FC670C0BA0}"/>
    <cellStyle name="20% - Акцент6" xfId="41" xr:uid="{1E235856-0D84-4981-9F85-B343DA6F9950}"/>
    <cellStyle name="20% — акцент6" xfId="42" xr:uid="{639F7F3F-928B-4739-9311-9E1CCF0D6ED4}"/>
    <cellStyle name="20% - Акцент6_22.12.2020 Додатки бюджет 2021 Коди нові" xfId="43" xr:uid="{836D7E6A-01A5-4362-B3ED-E4914373A6DA}"/>
    <cellStyle name="20% — акцент6_Дод 1 доходи" xfId="44" xr:uid="{EDE3BA3F-9D3F-41EA-A9AB-AE776F311554}"/>
    <cellStyle name="20% - Акцент6_Додатки бюджет 2020 нова редакція після сесії" xfId="45" xr:uid="{8DA917D5-50CF-4C13-A623-C091B0691C86}"/>
    <cellStyle name="20% — акцент6_НУШ 2023 розподіл ПКМ 1023" xfId="46" xr:uid="{83A94DFF-EFA2-45C2-B14D-FF639CE36F22}"/>
    <cellStyle name="20% – Акцентування1" xfId="47" xr:uid="{1775D191-88BA-449B-85A7-BD52230DF888}"/>
    <cellStyle name="20% – Акцентування1 10" xfId="48" xr:uid="{66A3104C-04F3-474A-9B2D-408FE2F1413F}"/>
    <cellStyle name="20% – Акцентування1 11" xfId="49" xr:uid="{891DE7DE-A673-4D65-B4EA-2F9806951A87}"/>
    <cellStyle name="20% – Акцентування1 12" xfId="50" xr:uid="{EBCF18F6-C814-4995-9BBA-B0098D1E30B6}"/>
    <cellStyle name="20% – Акцентування1 13" xfId="51" xr:uid="{4062BE84-8EDB-4DBC-B859-90D362587BEE}"/>
    <cellStyle name="20% – Акцентування1 14" xfId="52" xr:uid="{3F59B897-C91E-4AAB-B3DF-9AC5F9445A66}"/>
    <cellStyle name="20% – Акцентування1 14 2" xfId="53" xr:uid="{CC927A54-8251-42AA-8511-CB7827CBC923}"/>
    <cellStyle name="20% – Акцентування1 14 3" xfId="54" xr:uid="{8FCC2250-3657-4860-B9F8-252A3A34CA70}"/>
    <cellStyle name="20% – Акцентування1 15" xfId="55" xr:uid="{18E670CC-A5D7-4412-8350-4C332C027A83}"/>
    <cellStyle name="20% – Акцентування1 15 2" xfId="56" xr:uid="{7114C102-7EC8-42DE-BE5A-06711208DDFE}"/>
    <cellStyle name="20% – Акцентування1 16" xfId="57" xr:uid="{DD0F90A5-E1B9-438A-AA8A-7A92049B1AC2}"/>
    <cellStyle name="20% – Акцентування1 16 2" xfId="58" xr:uid="{32169826-3414-4390-B384-A50588E45FCE}"/>
    <cellStyle name="20% – Акцентування1 17" xfId="59" xr:uid="{03EB11F4-59B1-4B73-A9E4-EE1816E635AA}"/>
    <cellStyle name="20% – Акцентування1 18" xfId="60" xr:uid="{17B398F1-8338-4A63-BD8D-F2C3AD0C1D70}"/>
    <cellStyle name="20% – Акцентування1 19" xfId="61" xr:uid="{27012EBC-3C58-4612-B323-77C9ED52B950}"/>
    <cellStyle name="20% – Акцентування1 2" xfId="62" xr:uid="{AFE6B825-44F6-4ED4-83DF-D2135E957093}"/>
    <cellStyle name="20% – Акцентування1 2 10" xfId="63" xr:uid="{F7FCAD5B-3F27-48F6-8120-409EB3C5EBD4}"/>
    <cellStyle name="20% – Акцентування1 2 11" xfId="64" xr:uid="{FAC939D6-69CA-46DB-9FA1-DC802FA8D432}"/>
    <cellStyle name="20% – Акцентування1 2 2" xfId="65" xr:uid="{17FC100D-AD98-4360-8A32-0606F1C662D5}"/>
    <cellStyle name="20% – Акцентування1 2 3" xfId="66" xr:uid="{48734CF3-CF88-4684-B097-D72B9A5EE86C}"/>
    <cellStyle name="20% – Акцентування1 2 4" xfId="67" xr:uid="{CF6A7041-A28D-4E28-8275-147826D25772}"/>
    <cellStyle name="20% – Акцентування1 2 5" xfId="68" xr:uid="{9B0D1859-622A-4A5F-94E1-E4EBE98178DB}"/>
    <cellStyle name="20% – Акцентування1 2 6" xfId="69" xr:uid="{C47275AC-0C0A-4509-A0F6-A9A744673806}"/>
    <cellStyle name="20% – Акцентування1 2 7" xfId="70" xr:uid="{B2C8D1EC-EDAD-4CF4-8A0E-5F61B356CF20}"/>
    <cellStyle name="20% – Акцентування1 2 8" xfId="71" xr:uid="{941C826B-FEE2-4A94-80A2-1151636DE7B7}"/>
    <cellStyle name="20% – Акцентування1 2 9" xfId="72" xr:uid="{43F5E429-E086-4E1C-B18B-6C414C16C89B}"/>
    <cellStyle name="20% – Акцентування1 20" xfId="73" xr:uid="{64AE3FB2-D9D5-4CE5-921E-5A6E1FAFC34A}"/>
    <cellStyle name="20% – Акцентування1 20 2" xfId="74" xr:uid="{B27E9F02-280A-4CB8-A2FD-28ADE84989A6}"/>
    <cellStyle name="20% – Акцентування1 21" xfId="75" xr:uid="{095B8CCE-63B8-47D4-A6C4-F183E064D1CB}"/>
    <cellStyle name="20% – Акцентування1 22" xfId="76" xr:uid="{2100353A-ADA0-4036-B428-E9E2CD60D10E}"/>
    <cellStyle name="20% – Акцентування1 23" xfId="77" xr:uid="{CFB2248C-8777-44A4-A104-44BD6CC6BA8D}"/>
    <cellStyle name="20% – Акцентування1 24" xfId="78" xr:uid="{6BCF6E1B-BCD2-4D76-BA77-78BA997F39C7}"/>
    <cellStyle name="20% – Акцентування1 3" xfId="79" xr:uid="{641A2914-F07A-4B15-AC0B-C76862685A09}"/>
    <cellStyle name="20% – Акцентування1 4" xfId="80" xr:uid="{F1D8B88A-0002-4E68-BAAF-18BA59AACBC3}"/>
    <cellStyle name="20% – Акцентування1 5" xfId="81" xr:uid="{8CE3C9FF-B67F-4101-A4F0-210E3042E65D}"/>
    <cellStyle name="20% – Акцентування1 6" xfId="82" xr:uid="{1AEC5D5D-4E45-4173-945D-8F21D20DB46A}"/>
    <cellStyle name="20% – Акцентування1 7" xfId="83" xr:uid="{32243A44-6D53-4ED2-A658-6B49664C912C}"/>
    <cellStyle name="20% – Акцентування1 7 2" xfId="84" xr:uid="{A856CE14-C19F-4B4C-969B-940F9E9D67DC}"/>
    <cellStyle name="20% – Акцентування1 7 3" xfId="85" xr:uid="{C93A9917-EA03-4D13-8585-4AD5FAAD2DC3}"/>
    <cellStyle name="20% – Акцентування1 7 4" xfId="86" xr:uid="{C4B62D4D-8543-4266-8F4A-442F9F872CB1}"/>
    <cellStyle name="20% – Акцентування1 8" xfId="87" xr:uid="{06F26461-0FFA-44AA-B645-D41F1F44606D}"/>
    <cellStyle name="20% – Акцентування1 8 2" xfId="88" xr:uid="{AB31BFC2-DE84-4DA0-B304-25E0233FF7B1}"/>
    <cellStyle name="20% – Акцентування1 8 3" xfId="89" xr:uid="{BA86F62F-9D69-4B61-B9AE-991D17DA799E}"/>
    <cellStyle name="20% – Акцентування1 9" xfId="90" xr:uid="{1753C1A8-3FC3-4554-8E16-3E35CEA783EC}"/>
    <cellStyle name="20% – Акцентування1 9 2" xfId="91" xr:uid="{FBAF18E3-9288-4A90-AA85-908F03DD43E6}"/>
    <cellStyle name="20% – Акцентування2" xfId="92" xr:uid="{F67E4CDF-F6DC-4AFE-BBF9-39089B2B5C89}"/>
    <cellStyle name="20% – Акцентування2 10" xfId="93" xr:uid="{41D12B88-1F5C-4DAE-81F2-FD634374BDF3}"/>
    <cellStyle name="20% – Акцентування2 11" xfId="94" xr:uid="{2A4DBEA8-9D4A-4433-8CD3-63992E59BFA5}"/>
    <cellStyle name="20% – Акцентування2 12" xfId="95" xr:uid="{321A08D6-28FC-472C-A075-3D498FA9386E}"/>
    <cellStyle name="20% – Акцентування2 13" xfId="96" xr:uid="{3F712AC0-F1BA-4065-9DD8-2ECCD1D36D0F}"/>
    <cellStyle name="20% – Акцентування2 14" xfId="97" xr:uid="{4E8162BE-C6B7-41A9-9C44-EDF2A89AB8A5}"/>
    <cellStyle name="20% – Акцентування2 14 2" xfId="98" xr:uid="{50E4D6F3-462B-4940-84F8-9B9922A07BFB}"/>
    <cellStyle name="20% – Акцентування2 14 3" xfId="99" xr:uid="{2DA3B25F-D8E2-4847-AC88-D7333AA6DAFB}"/>
    <cellStyle name="20% – Акцентування2 15" xfId="100" xr:uid="{020FDDCA-119B-4C4E-B12C-B3F679A64E7F}"/>
    <cellStyle name="20% – Акцентування2 15 2" xfId="101" xr:uid="{4AE26C41-B944-47A0-B742-D1E3F1DADE62}"/>
    <cellStyle name="20% – Акцентування2 16" xfId="102" xr:uid="{DA122A39-5305-4CE0-8914-48A0A21EC6E0}"/>
    <cellStyle name="20% – Акцентування2 16 2" xfId="103" xr:uid="{484133DE-2DD1-4975-95A6-7667C7BF6FF4}"/>
    <cellStyle name="20% – Акцентування2 17" xfId="104" xr:uid="{6BD082BC-C298-40D6-A176-F38F77DFE51E}"/>
    <cellStyle name="20% – Акцентування2 18" xfId="105" xr:uid="{3AA92FCD-FE2A-48A6-81AA-8F8F7715C560}"/>
    <cellStyle name="20% – Акцентування2 19" xfId="106" xr:uid="{F348601A-711F-42E6-BE8A-BB1AF3B54836}"/>
    <cellStyle name="20% – Акцентування2 2" xfId="107" xr:uid="{C6BB6EA5-BCB2-4C25-A409-41242D767F3E}"/>
    <cellStyle name="20% – Акцентування2 2 10" xfId="108" xr:uid="{294511C0-0C58-40EE-8501-C9F48E43E2CC}"/>
    <cellStyle name="20% – Акцентування2 2 11" xfId="109" xr:uid="{C38CF7AC-EC1A-4CA8-AC3C-AE9C414901ED}"/>
    <cellStyle name="20% – Акцентування2 2 2" xfId="110" xr:uid="{33C8305B-0A2F-4AB2-85FE-16381EE39A14}"/>
    <cellStyle name="20% – Акцентування2 2 3" xfId="111" xr:uid="{AA44948C-37E5-40EF-80F7-B218386E6B9A}"/>
    <cellStyle name="20% – Акцентування2 2 4" xfId="112" xr:uid="{F2C974C6-5850-4EA4-9F93-97BD4811DD6F}"/>
    <cellStyle name="20% – Акцентування2 2 5" xfId="113" xr:uid="{90870621-0B52-4784-BABC-D77A38BBEAD5}"/>
    <cellStyle name="20% – Акцентування2 2 6" xfId="114" xr:uid="{E541CA97-01B5-4411-B5F2-2FFEBBB6A0BE}"/>
    <cellStyle name="20% – Акцентування2 2 7" xfId="115" xr:uid="{AA59306E-D493-457E-AF75-7366C84B0D02}"/>
    <cellStyle name="20% – Акцентування2 2 8" xfId="116" xr:uid="{B559AE42-BB37-48A0-B92A-453A5CEF7A9F}"/>
    <cellStyle name="20% – Акцентування2 2 9" xfId="117" xr:uid="{82F41B06-C5C2-47C7-BC43-9D60DB38359F}"/>
    <cellStyle name="20% – Акцентування2 20" xfId="118" xr:uid="{97111710-8B89-4A52-8378-5687270E79BC}"/>
    <cellStyle name="20% – Акцентування2 20 2" xfId="119" xr:uid="{C51C978F-28B3-4ADD-B8A5-4CA956EF6CA7}"/>
    <cellStyle name="20% – Акцентування2 21" xfId="120" xr:uid="{D3311026-4D97-480B-8893-283539687455}"/>
    <cellStyle name="20% – Акцентування2 22" xfId="121" xr:uid="{1B771373-0680-4CE9-B859-DA13867441CF}"/>
    <cellStyle name="20% – Акцентування2 23" xfId="122" xr:uid="{7A371BFE-1923-4DBE-93E6-CA3D1A9FFE91}"/>
    <cellStyle name="20% – Акцентування2 24" xfId="123" xr:uid="{55A1D2C1-FF67-47B2-9CC2-180D0B69D492}"/>
    <cellStyle name="20% – Акцентування2 3" xfId="124" xr:uid="{CAC9794C-955B-48B3-866A-AD2DC448DA23}"/>
    <cellStyle name="20% – Акцентування2 4" xfId="125" xr:uid="{24B91844-8615-4640-9AC2-DC49E1CB1CFD}"/>
    <cellStyle name="20% – Акцентування2 5" xfId="126" xr:uid="{B4BBF1AD-D56B-4AA6-8943-A07795C1A6FA}"/>
    <cellStyle name="20% – Акцентування2 6" xfId="127" xr:uid="{5D590DF6-6962-430F-8D76-F0EF681C092C}"/>
    <cellStyle name="20% – Акцентування2 7" xfId="128" xr:uid="{168F8084-7EA5-44D4-842D-60ED6DC090FD}"/>
    <cellStyle name="20% – Акцентування2 7 2" xfId="129" xr:uid="{CF9BE0CC-5F37-4C8D-AA78-8AD2B89A3042}"/>
    <cellStyle name="20% – Акцентування2 7 3" xfId="130" xr:uid="{DFDADBF6-7066-4C82-873A-97F62A170BB3}"/>
    <cellStyle name="20% – Акцентування2 7 4" xfId="131" xr:uid="{2DE5B6EF-1616-40AE-8943-961FEC753D84}"/>
    <cellStyle name="20% – Акцентування2 8" xfId="132" xr:uid="{6F9CEA15-F6D9-4E4A-81E1-631C6138F915}"/>
    <cellStyle name="20% – Акцентування2 8 2" xfId="133" xr:uid="{9F3BFE12-9A3C-496B-A0C3-B5993A4390C6}"/>
    <cellStyle name="20% – Акцентування2 8 3" xfId="134" xr:uid="{3D220419-8EE5-4312-B87B-2C119814E0E7}"/>
    <cellStyle name="20% – Акцентування2 9" xfId="135" xr:uid="{CE94D9AB-503C-4935-8181-24783BE4603E}"/>
    <cellStyle name="20% – Акцентування2 9 2" xfId="136" xr:uid="{F5C115B6-1E2D-48BA-8088-7C2FD3281BEA}"/>
    <cellStyle name="20% – Акцентування3" xfId="137" xr:uid="{CDCF9556-C221-47B6-831F-C08E49125BC9}"/>
    <cellStyle name="20% – Акцентування3 10" xfId="138" xr:uid="{857C45BB-EB86-4D84-B2D5-507CACB24CD7}"/>
    <cellStyle name="20% – Акцентування3 11" xfId="139" xr:uid="{DED3E4C0-2490-4225-8359-C10A4684F9EE}"/>
    <cellStyle name="20% – Акцентування3 12" xfId="140" xr:uid="{455B40F6-B488-45AF-9788-531D32131C79}"/>
    <cellStyle name="20% – Акцентування3 13" xfId="141" xr:uid="{84D31A07-4E44-4AB9-B7F6-E3454CDF2166}"/>
    <cellStyle name="20% – Акцентування3 14" xfId="142" xr:uid="{1155338C-59B7-4307-A0D2-1AE70EDA2159}"/>
    <cellStyle name="20% – Акцентування3 14 2" xfId="143" xr:uid="{6C7002B7-F0B3-4B40-A3B1-FD1330FF2A1F}"/>
    <cellStyle name="20% – Акцентування3 14 3" xfId="144" xr:uid="{57670A4A-30C5-4B14-9944-4BD5884737CA}"/>
    <cellStyle name="20% – Акцентування3 15" xfId="145" xr:uid="{B32B8750-42F1-4D49-BFF4-B934DB01CFED}"/>
    <cellStyle name="20% – Акцентування3 15 2" xfId="146" xr:uid="{B1D8E7ED-C689-4C4C-A6EC-BA1CA3C9362C}"/>
    <cellStyle name="20% – Акцентування3 16" xfId="147" xr:uid="{2003A89E-F4E5-48CA-B8AD-177C6B29CF53}"/>
    <cellStyle name="20% – Акцентування3 16 2" xfId="148" xr:uid="{A158FEED-399C-468A-A430-372A48E15F0A}"/>
    <cellStyle name="20% – Акцентування3 17" xfId="149" xr:uid="{54616719-FA67-4A28-A69B-306FDEEA22B3}"/>
    <cellStyle name="20% – Акцентування3 18" xfId="150" xr:uid="{17AC03B5-A80A-408A-BEE0-DDBF728B37A7}"/>
    <cellStyle name="20% – Акцентування3 19" xfId="151" xr:uid="{FE02DE66-D5E5-4B51-8F73-FADB3F903CFE}"/>
    <cellStyle name="20% – Акцентування3 2" xfId="152" xr:uid="{0A0D3DFB-6CBC-4B1C-AC3A-F364B0D5B490}"/>
    <cellStyle name="20% – Акцентування3 2 10" xfId="153" xr:uid="{3AE9697E-1577-4B27-8FA0-8A4EC49BC113}"/>
    <cellStyle name="20% – Акцентування3 2 11" xfId="154" xr:uid="{1A02E619-BF12-4009-99E9-09F9179D5A40}"/>
    <cellStyle name="20% – Акцентування3 2 2" xfId="155" xr:uid="{152F5B77-0B73-4B93-A3D8-02C7593D5908}"/>
    <cellStyle name="20% – Акцентування3 2 3" xfId="156" xr:uid="{075EEA23-723B-461C-9FFD-C4D330DF31E0}"/>
    <cellStyle name="20% – Акцентування3 2 4" xfId="157" xr:uid="{01C7513E-DF8D-4447-B4AE-E7F3C2E43D5C}"/>
    <cellStyle name="20% – Акцентування3 2 5" xfId="158" xr:uid="{DCFCF52E-BF56-49E1-BD10-FB22EC46C643}"/>
    <cellStyle name="20% – Акцентування3 2 6" xfId="159" xr:uid="{28B2B17F-DDBA-4327-8006-0A9F4A467274}"/>
    <cellStyle name="20% – Акцентування3 2 7" xfId="160" xr:uid="{222C9A9C-C094-465A-AE7A-D6D465847749}"/>
    <cellStyle name="20% – Акцентування3 2 8" xfId="161" xr:uid="{DA9B4CE3-F1FD-44F1-81AF-FEF29BC4AEFA}"/>
    <cellStyle name="20% – Акцентування3 2 9" xfId="162" xr:uid="{DA450D3D-AC2E-420B-9A72-56279ABEB783}"/>
    <cellStyle name="20% – Акцентування3 20" xfId="163" xr:uid="{14A65E65-5DD1-4EE4-97FB-FD2773F20428}"/>
    <cellStyle name="20% – Акцентування3 20 2" xfId="164" xr:uid="{1A1A4935-BF5D-4FDE-9ACE-4BCDFE79577A}"/>
    <cellStyle name="20% – Акцентування3 21" xfId="165" xr:uid="{280A7B04-0140-47C4-B370-9B815B24A819}"/>
    <cellStyle name="20% – Акцентування3 22" xfId="166" xr:uid="{85F44D52-62FE-42A3-9E04-F5107A3002F6}"/>
    <cellStyle name="20% – Акцентування3 23" xfId="167" xr:uid="{42FBBEDA-CC2D-4438-95D3-4F83C44F57E4}"/>
    <cellStyle name="20% – Акцентування3 24" xfId="168" xr:uid="{30FEC685-7C1D-40A2-8C6B-81AE7B1533C1}"/>
    <cellStyle name="20% – Акцентування3 3" xfId="169" xr:uid="{A772F86C-845A-4506-A828-02B7D941A8B8}"/>
    <cellStyle name="20% – Акцентування3 4" xfId="170" xr:uid="{F6F1E260-9102-4F6E-8E54-5B743FF599C1}"/>
    <cellStyle name="20% – Акцентування3 5" xfId="171" xr:uid="{73965611-F234-451F-8A33-6E48A525D5E7}"/>
    <cellStyle name="20% – Акцентування3 6" xfId="172" xr:uid="{C816EC7C-3753-4106-9898-66883CFAB526}"/>
    <cellStyle name="20% – Акцентування3 7" xfId="173" xr:uid="{6DDE8C49-14DA-41BC-8F7B-9AF8AD8F4A5A}"/>
    <cellStyle name="20% – Акцентування3 7 2" xfId="174" xr:uid="{C152A370-DDAC-4CD3-9A13-50C98CD489CD}"/>
    <cellStyle name="20% – Акцентування3 7 3" xfId="175" xr:uid="{3C567F1D-D83D-4EA7-8204-1634DB93E37A}"/>
    <cellStyle name="20% – Акцентування3 7 4" xfId="176" xr:uid="{63346265-B805-465C-BEA2-6850126DA4AD}"/>
    <cellStyle name="20% – Акцентування3 8" xfId="177" xr:uid="{B17DF911-35A9-417B-8DC8-DFA203D461A4}"/>
    <cellStyle name="20% – Акцентування3 8 2" xfId="178" xr:uid="{7FC09F8E-B381-47CD-84E7-7481030AD1B8}"/>
    <cellStyle name="20% – Акцентування3 8 3" xfId="179" xr:uid="{369367F6-7B00-461E-8EAF-195CF10F941C}"/>
    <cellStyle name="20% – Акцентування3 9" xfId="180" xr:uid="{2BF1CAAC-3D80-4523-A59B-732823C963C4}"/>
    <cellStyle name="20% – Акцентування3 9 2" xfId="181" xr:uid="{51615165-E92D-4E7D-8F06-43123020D123}"/>
    <cellStyle name="20% – Акцентування4" xfId="182" xr:uid="{51D28F0F-BAB9-45C5-8A2D-9E3563EC58E6}"/>
    <cellStyle name="20% – Акцентування4 10" xfId="183" xr:uid="{4B3ACCAD-81E9-415F-9759-84DF5AAB8FA8}"/>
    <cellStyle name="20% – Акцентування4 11" xfId="184" xr:uid="{885BF60A-8CA9-4AB3-8DE4-ACFBAD63AC9C}"/>
    <cellStyle name="20% – Акцентування4 12" xfId="185" xr:uid="{EA3CF430-1C74-4F75-BBA2-6515F1D44D0F}"/>
    <cellStyle name="20% – Акцентування4 13" xfId="186" xr:uid="{A5C80104-7AB1-41B1-8603-5D3AF02483CF}"/>
    <cellStyle name="20% – Акцентування4 14" xfId="187" xr:uid="{5410FF95-3810-42B7-A0BB-6BC573339265}"/>
    <cellStyle name="20% – Акцентування4 14 2" xfId="188" xr:uid="{EB0D23F1-A1D2-4915-98B1-6836C0F61CDC}"/>
    <cellStyle name="20% – Акцентування4 14 3" xfId="189" xr:uid="{EF5AC92F-241A-4BC1-B5D2-75ED0DEDEBE8}"/>
    <cellStyle name="20% – Акцентування4 15" xfId="190" xr:uid="{43BF0F14-873A-4BE3-8B8C-16684318558F}"/>
    <cellStyle name="20% – Акцентування4 15 2" xfId="191" xr:uid="{E69ECD96-BB19-4E20-8433-F4A8F98634F8}"/>
    <cellStyle name="20% – Акцентування4 16" xfId="192" xr:uid="{1844D5A4-9C59-4138-B4B2-6313A1A4C01E}"/>
    <cellStyle name="20% – Акцентування4 16 2" xfId="193" xr:uid="{BF4B25AA-381E-491D-B640-A356A604D843}"/>
    <cellStyle name="20% – Акцентування4 17" xfId="194" xr:uid="{5B969103-70DD-4B4E-9ABB-ECE8AAB57DEE}"/>
    <cellStyle name="20% – Акцентування4 18" xfId="195" xr:uid="{BF401385-3D88-4A21-AB45-CD0C1D719B85}"/>
    <cellStyle name="20% – Акцентування4 19" xfId="196" xr:uid="{1F566941-C314-4872-AB1C-73A126ED6C48}"/>
    <cellStyle name="20% – Акцентування4 2" xfId="197" xr:uid="{968005F5-751E-4A64-9098-D5389B013C5D}"/>
    <cellStyle name="20% – Акцентування4 2 10" xfId="198" xr:uid="{4FF2D750-224A-4FBC-8BD0-83E83FC34063}"/>
    <cellStyle name="20% – Акцентування4 2 11" xfId="199" xr:uid="{22A09DC3-C075-45EA-B075-7A457E0C9076}"/>
    <cellStyle name="20% – Акцентування4 2 2" xfId="200" xr:uid="{D6C6E15D-BB46-43E9-9450-2AD961A8BF3A}"/>
    <cellStyle name="20% – Акцентування4 2 3" xfId="201" xr:uid="{375993AD-19CC-4A49-A5C9-D4F9A33588B7}"/>
    <cellStyle name="20% – Акцентування4 2 4" xfId="202" xr:uid="{A4F41F56-024B-4001-A14B-1E58BC5168E1}"/>
    <cellStyle name="20% – Акцентування4 2 5" xfId="203" xr:uid="{11ACC4C3-5865-42D4-B4F1-C4A57427F438}"/>
    <cellStyle name="20% – Акцентування4 2 6" xfId="204" xr:uid="{FAF31695-2535-4CB9-9971-981F18994C05}"/>
    <cellStyle name="20% – Акцентування4 2 7" xfId="205" xr:uid="{DD8FD00F-6404-4C0E-8958-DACD12F10496}"/>
    <cellStyle name="20% – Акцентування4 2 8" xfId="206" xr:uid="{E5255121-8CE3-4184-BDAB-FA25C3A93EEB}"/>
    <cellStyle name="20% – Акцентування4 2 9" xfId="207" xr:uid="{72EA0261-5CCC-480B-ABE2-2669BAC426CB}"/>
    <cellStyle name="20% – Акцентування4 20" xfId="208" xr:uid="{BDA9CC64-792C-4F85-8447-6FAAA46594C8}"/>
    <cellStyle name="20% – Акцентування4 20 2" xfId="209" xr:uid="{0777E912-9DC4-422C-87EB-D88E12778CB7}"/>
    <cellStyle name="20% – Акцентування4 21" xfId="210" xr:uid="{12C291E5-6EC1-4628-A619-D69A7E964E7A}"/>
    <cellStyle name="20% – Акцентування4 22" xfId="211" xr:uid="{EEF9D47E-607F-47E6-8DEF-C524882E61A8}"/>
    <cellStyle name="20% – Акцентування4 23" xfId="212" xr:uid="{77235E54-6DF7-44B0-A316-FD7D34F8CE86}"/>
    <cellStyle name="20% – Акцентування4 24" xfId="213" xr:uid="{06B8BB2D-150F-4ACE-8804-83608EFCFE92}"/>
    <cellStyle name="20% – Акцентування4 3" xfId="214" xr:uid="{EA81725A-3B1F-4F83-AFA4-2D5F96249B2E}"/>
    <cellStyle name="20% – Акцентування4 4" xfId="215" xr:uid="{4CE12D3A-827E-428A-8905-3B66E0D1CD88}"/>
    <cellStyle name="20% – Акцентування4 5" xfId="216" xr:uid="{7C90025B-6A94-4BA3-9188-CE46BA958E30}"/>
    <cellStyle name="20% – Акцентування4 6" xfId="217" xr:uid="{2D061FC3-4FD8-4640-8941-CD9BFB5D44EB}"/>
    <cellStyle name="20% – Акцентування4 7" xfId="218" xr:uid="{F25F229C-6469-4766-A3B7-4BF0238B8F64}"/>
    <cellStyle name="20% – Акцентування4 7 2" xfId="219" xr:uid="{E44089F9-B032-42C2-AF52-66E894C79102}"/>
    <cellStyle name="20% – Акцентування4 7 3" xfId="220" xr:uid="{F2388C65-D1BB-438C-B1E6-404ADE1D4FEC}"/>
    <cellStyle name="20% – Акцентування4 7 4" xfId="221" xr:uid="{EBD477DA-B503-4818-9695-83DF530E83D9}"/>
    <cellStyle name="20% – Акцентування4 8" xfId="222" xr:uid="{AECDFAD6-61E9-43FE-8562-86C4DB3C5314}"/>
    <cellStyle name="20% – Акцентування4 8 2" xfId="223" xr:uid="{BECCF79C-9FAB-4607-8057-5579D71CCCD3}"/>
    <cellStyle name="20% – Акцентування4 8 3" xfId="224" xr:uid="{D236DC08-49E5-4DA0-91DB-62726FA4EA8D}"/>
    <cellStyle name="20% – Акцентування4 9" xfId="225" xr:uid="{C9C20C03-7320-4D4B-885E-9FB56FE88904}"/>
    <cellStyle name="20% – Акцентування4 9 2" xfId="226" xr:uid="{9377CBA5-6881-4DA4-BA99-A0ED1E5A1B36}"/>
    <cellStyle name="20% – Акцентування5" xfId="227" xr:uid="{81E745E4-15CD-43C1-83F1-6A0D17C9DA18}"/>
    <cellStyle name="20% – Акцентування5 10" xfId="228" xr:uid="{2D82A1A0-7972-43F6-A926-014A8C48E2DB}"/>
    <cellStyle name="20% – Акцентування5 11" xfId="229" xr:uid="{FF5F5635-43AD-47B5-96F8-AEFF70A6C945}"/>
    <cellStyle name="20% – Акцентування5 12" xfId="230" xr:uid="{D74A86E2-55A2-42BF-BEAD-260E40774823}"/>
    <cellStyle name="20% – Акцентування5 13" xfId="231" xr:uid="{95B81C7B-317F-46E7-979F-C3D455968DA0}"/>
    <cellStyle name="20% – Акцентування5 14" xfId="232" xr:uid="{62350C38-6DCC-44C4-ACA2-8CE240073A7B}"/>
    <cellStyle name="20% – Акцентування5 14 2" xfId="233" xr:uid="{2A8BEFB7-0D4C-4BFA-852A-B4710FB2A3D3}"/>
    <cellStyle name="20% – Акцентування5 14 3" xfId="234" xr:uid="{B21AD468-A525-4F8E-91CE-F3517E0ACD44}"/>
    <cellStyle name="20% – Акцентування5 15" xfId="235" xr:uid="{18C972B1-66F3-4DDB-A887-AEF250A1A241}"/>
    <cellStyle name="20% – Акцентування5 15 2" xfId="236" xr:uid="{67380557-20E1-4636-9190-C3B85458A086}"/>
    <cellStyle name="20% – Акцентування5 16" xfId="237" xr:uid="{94C1D8AF-E9F5-49B0-AD3A-FFFD6C51B92E}"/>
    <cellStyle name="20% – Акцентування5 16 2" xfId="238" xr:uid="{89EA2189-1665-423C-9AFF-9F266DA507FD}"/>
    <cellStyle name="20% – Акцентування5 17" xfId="239" xr:uid="{48656D65-2634-4A73-8D8D-7EAE5C56E8A5}"/>
    <cellStyle name="20% – Акцентування5 18" xfId="240" xr:uid="{11BF0E4A-967B-4C68-A14B-8DDA0A760FA9}"/>
    <cellStyle name="20% – Акцентування5 19" xfId="241" xr:uid="{A07641F5-2B62-483B-B2D3-CA7E4772E75B}"/>
    <cellStyle name="20% – Акцентування5 2" xfId="242" xr:uid="{BCE102D6-D1BB-406B-AE80-26DCC7A2F18A}"/>
    <cellStyle name="20% – Акцентування5 2 10" xfId="243" xr:uid="{6A0EDEA4-54C5-4759-900C-ECF1DC57F5F1}"/>
    <cellStyle name="20% – Акцентування5 2 11" xfId="244" xr:uid="{CD1B0FC1-AFE4-4B7A-A23D-9114D8DB92E2}"/>
    <cellStyle name="20% – Акцентування5 2 2" xfId="245" xr:uid="{1C240675-DDD2-4E30-8E6D-4E0B264D3CD5}"/>
    <cellStyle name="20% – Акцентування5 2 3" xfId="246" xr:uid="{8A8598C9-9276-4B77-9993-93502113225D}"/>
    <cellStyle name="20% – Акцентування5 2 4" xfId="247" xr:uid="{421E9C59-BD80-407A-80A1-D8448AA9A6B9}"/>
    <cellStyle name="20% – Акцентування5 2 5" xfId="248" xr:uid="{5479244C-CE14-4113-A22A-8A3CE6A526C5}"/>
    <cellStyle name="20% – Акцентування5 2 6" xfId="249" xr:uid="{6FF551DE-6252-4D20-8A7F-1E14DEF56EB0}"/>
    <cellStyle name="20% – Акцентування5 2 7" xfId="250" xr:uid="{E3E98CAB-3A05-4D06-8A57-86BCA6E7373D}"/>
    <cellStyle name="20% – Акцентування5 2 8" xfId="251" xr:uid="{2EFD17DF-5CE8-4C7F-8F06-4916F1E48FFA}"/>
    <cellStyle name="20% – Акцентування5 2 9" xfId="252" xr:uid="{050048C9-3E33-4D56-B62D-A727DDC063F0}"/>
    <cellStyle name="20% – Акцентування5 20" xfId="253" xr:uid="{3134F090-B3B6-4719-9FFA-1751B59FAC7A}"/>
    <cellStyle name="20% – Акцентування5 20 2" xfId="254" xr:uid="{66254A64-4738-4E31-AEB0-036D562915D0}"/>
    <cellStyle name="20% – Акцентування5 21" xfId="255" xr:uid="{506C1315-2615-4E7D-B38C-60D1EFD99E16}"/>
    <cellStyle name="20% – Акцентування5 22" xfId="256" xr:uid="{AC75CE9B-A9FB-4EBC-8576-8CBE8A629AD7}"/>
    <cellStyle name="20% – Акцентування5 23" xfId="257" xr:uid="{0705A5B8-E002-4A8A-8A86-4B2C62F7399B}"/>
    <cellStyle name="20% – Акцентування5 24" xfId="258" xr:uid="{67ADC740-F580-4625-8524-FC2534DC10D4}"/>
    <cellStyle name="20% – Акцентування5 3" xfId="259" xr:uid="{BF70B298-DDB4-469F-B628-257B635BFB2A}"/>
    <cellStyle name="20% – Акцентування5 4" xfId="260" xr:uid="{9AA568D9-6B97-4BED-B87B-82AC3FC266A4}"/>
    <cellStyle name="20% – Акцентування5 5" xfId="261" xr:uid="{FDEB6BC4-8C3B-47A7-9F7A-CB52736FCFCD}"/>
    <cellStyle name="20% – Акцентування5 6" xfId="262" xr:uid="{3329702C-FF22-43D7-8229-A41205F792FE}"/>
    <cellStyle name="20% – Акцентування5 7" xfId="263" xr:uid="{238C66AB-DA8E-4356-89A5-01932160425F}"/>
    <cellStyle name="20% – Акцентування5 7 2" xfId="264" xr:uid="{BC71E147-0CF4-4A17-9E27-1102FDCFC485}"/>
    <cellStyle name="20% – Акцентування5 7 3" xfId="265" xr:uid="{7D85B426-09EE-42C7-AF93-FF3DE796BE91}"/>
    <cellStyle name="20% – Акцентування5 7 4" xfId="266" xr:uid="{4B02352E-767A-4AA4-9D0E-5F2636858672}"/>
    <cellStyle name="20% – Акцентування5 8" xfId="267" xr:uid="{F1FC04CC-D09D-49EC-8A9A-EC94C250ABDB}"/>
    <cellStyle name="20% – Акцентування5 8 2" xfId="268" xr:uid="{185F14F5-24FC-47CC-B0DE-8F35A4A31E12}"/>
    <cellStyle name="20% – Акцентування5 8 3" xfId="269" xr:uid="{AF29E71F-CB2B-4DED-8C4C-8CE60603D8FD}"/>
    <cellStyle name="20% – Акцентування5 9" xfId="270" xr:uid="{B6B1BA60-E334-43A2-8A5F-6F2865D8188B}"/>
    <cellStyle name="20% – Акцентування5 9 2" xfId="271" xr:uid="{AC35884D-5134-4FAD-8A43-0E98CB778AF4}"/>
    <cellStyle name="20% – Акцентування6" xfId="272" xr:uid="{EB2A1D56-54C0-406F-A3ED-CE8E33A201D2}"/>
    <cellStyle name="20% – Акцентування6 10" xfId="273" xr:uid="{32F92CA5-CB51-4187-B970-C8BE093B69EF}"/>
    <cellStyle name="20% – Акцентування6 11" xfId="274" xr:uid="{91897490-0828-4BA8-A521-096368F1ABBD}"/>
    <cellStyle name="20% – Акцентування6 12" xfId="275" xr:uid="{9929F8B8-E2CF-45B6-BBC4-B369BFD2E041}"/>
    <cellStyle name="20% – Акцентування6 13" xfId="276" xr:uid="{67E3AFC2-2D0E-4D48-8A27-8E6444BD0206}"/>
    <cellStyle name="20% – Акцентування6 14" xfId="277" xr:uid="{EE392545-4CF4-4E1A-908A-4678B2C8AEE9}"/>
    <cellStyle name="20% – Акцентування6 14 2" xfId="278" xr:uid="{4DDAFDED-3DE1-40D6-8776-7B5D0C2351FB}"/>
    <cellStyle name="20% – Акцентування6 14 3" xfId="279" xr:uid="{49A20E31-60A5-4131-95E9-83A53244BD4A}"/>
    <cellStyle name="20% – Акцентування6 15" xfId="280" xr:uid="{61C4610D-132D-4F5B-AEB2-A50984C9808C}"/>
    <cellStyle name="20% – Акцентування6 15 2" xfId="281" xr:uid="{AF3E99CF-3256-4DF8-9C63-7FA070BADEDE}"/>
    <cellStyle name="20% – Акцентування6 16" xfId="282" xr:uid="{09D53457-BCA3-40F1-92B0-4D99EE57FB2F}"/>
    <cellStyle name="20% – Акцентування6 16 2" xfId="283" xr:uid="{D32A3B89-7231-4009-BF98-5F5ED27ED04E}"/>
    <cellStyle name="20% – Акцентування6 17" xfId="284" xr:uid="{54943C89-9378-4699-8079-F5F28E87DDA5}"/>
    <cellStyle name="20% – Акцентування6 18" xfId="285" xr:uid="{C3FDB8CD-5705-41B3-A303-AAA98F14B157}"/>
    <cellStyle name="20% – Акцентування6 19" xfId="286" xr:uid="{00E87C93-5A94-4EF1-844C-B5DDF6C080EA}"/>
    <cellStyle name="20% – Акцентування6 2" xfId="287" xr:uid="{6FE18A40-5CBA-4C10-8059-963568F19C6C}"/>
    <cellStyle name="20% – Акцентування6 2 10" xfId="288" xr:uid="{B38AD5B1-767D-44E9-9BE3-9A7DA049D192}"/>
    <cellStyle name="20% – Акцентування6 2 11" xfId="289" xr:uid="{83B2EF51-E9E4-42C8-86B0-EE4FB8A1253F}"/>
    <cellStyle name="20% – Акцентування6 2 2" xfId="290" xr:uid="{B3D81202-7F34-4129-A974-8ABD0C6C0D32}"/>
    <cellStyle name="20% – Акцентування6 2 3" xfId="291" xr:uid="{1E53B4E4-C290-4FAC-9AC9-C2B8E21DA253}"/>
    <cellStyle name="20% – Акцентування6 2 4" xfId="292" xr:uid="{C45EF5C6-261B-4773-B4B2-C3BAAC5E931F}"/>
    <cellStyle name="20% – Акцентування6 2 5" xfId="293" xr:uid="{A3032CFF-5A91-4AF8-B4FA-9C1E3CE6C337}"/>
    <cellStyle name="20% – Акцентування6 2 6" xfId="294" xr:uid="{07AD1D6C-6DA0-40F4-93A3-A07FFCC32B83}"/>
    <cellStyle name="20% – Акцентування6 2 7" xfId="295" xr:uid="{4C3024D9-5993-47F7-9A9D-C742D74A4417}"/>
    <cellStyle name="20% – Акцентування6 2 8" xfId="296" xr:uid="{469F321F-310B-40CE-AFCB-010F2BC48268}"/>
    <cellStyle name="20% – Акцентування6 2 9" xfId="297" xr:uid="{F2551235-ECB4-4359-A0E9-B44005CC9DB4}"/>
    <cellStyle name="20% – Акцентування6 20" xfId="298" xr:uid="{B170CCB9-86F4-42B5-A9F7-9717574A09E6}"/>
    <cellStyle name="20% – Акцентування6 20 2" xfId="299" xr:uid="{311A6FB1-A29B-46FC-A207-95A5751D48E8}"/>
    <cellStyle name="20% – Акцентування6 21" xfId="300" xr:uid="{383F3E91-F7F6-4EDE-878F-A8F4C3827298}"/>
    <cellStyle name="20% – Акцентування6 22" xfId="301" xr:uid="{6D899025-CEB7-4F57-ACC9-6B6EE90A5EFB}"/>
    <cellStyle name="20% – Акцентування6 23" xfId="302" xr:uid="{B9EF7A22-63B1-4388-BE76-A227E7247291}"/>
    <cellStyle name="20% – Акцентування6 24" xfId="303" xr:uid="{60326818-72F2-4087-B8EC-F1403BCD6B68}"/>
    <cellStyle name="20% – Акцентування6 3" xfId="304" xr:uid="{584D30F0-501E-4EA3-BC24-03F082413ECF}"/>
    <cellStyle name="20% – Акцентування6 4" xfId="305" xr:uid="{E993DDA5-9A4A-457B-81B5-58618E647625}"/>
    <cellStyle name="20% – Акцентування6 5" xfId="306" xr:uid="{88708743-20FD-40AF-A88F-2E19CC506D7A}"/>
    <cellStyle name="20% – Акцентування6 6" xfId="307" xr:uid="{B4B5182F-A62A-49F2-9A39-BADEF0296F12}"/>
    <cellStyle name="20% – Акцентування6 7" xfId="308" xr:uid="{AA3EC243-42A2-4D98-899C-2A5A7FDF70AF}"/>
    <cellStyle name="20% – Акцентування6 7 2" xfId="309" xr:uid="{4028DEBD-9607-4B37-9DA4-F7FB6F2FE0A6}"/>
    <cellStyle name="20% – Акцентування6 7 3" xfId="310" xr:uid="{DBABD003-6E8F-4CA5-966F-BB1CAED65717}"/>
    <cellStyle name="20% – Акцентування6 7 4" xfId="311" xr:uid="{86358ADA-F9BE-496A-993B-D01098EB11FB}"/>
    <cellStyle name="20% – Акцентування6 8" xfId="312" xr:uid="{EC215BAA-CA21-4EEC-8849-27F597BFB9FA}"/>
    <cellStyle name="20% – Акцентування6 8 2" xfId="313" xr:uid="{A6D4E9EA-E7EC-4D4F-94A2-5E4544D97E38}"/>
    <cellStyle name="20% – Акцентування6 8 3" xfId="314" xr:uid="{6BEAD7DF-F5A1-4E2C-9117-3D3F1D6A76E3}"/>
    <cellStyle name="20% – Акцентування6 9" xfId="315" xr:uid="{AB9FC00F-3101-4AD8-8C69-B532E35AADEA}"/>
    <cellStyle name="20% – Акцентування6 9 2" xfId="316" xr:uid="{5E931AD0-E3A6-4077-9AA4-1A10FB048767}"/>
    <cellStyle name="20% – колірна тема 1" xfId="2561" builtinId="30" hidden="1"/>
    <cellStyle name="20% – колірна тема 1 2" xfId="317" xr:uid="{71E2E787-51DB-4CC3-8668-DBEABC4BE4B7}"/>
    <cellStyle name="20% – колірна тема 2" xfId="2565" builtinId="34" hidden="1"/>
    <cellStyle name="20% – колірна тема 2 2" xfId="318" xr:uid="{C2E3EF01-829D-4700-A61D-34CBB26EB364}"/>
    <cellStyle name="20% – колірна тема 3" xfId="2569" builtinId="38" hidden="1"/>
    <cellStyle name="20% – колірна тема 3 2" xfId="319" xr:uid="{1C3B5722-5479-455B-9293-8434EFE029B2}"/>
    <cellStyle name="20% – колірна тема 4" xfId="2573" builtinId="42" hidden="1"/>
    <cellStyle name="20% – колірна тема 4 2" xfId="320" xr:uid="{B3F34FEC-2FF5-44EA-9129-CB7F276F1070}"/>
    <cellStyle name="20% – колірна тема 5" xfId="2577" builtinId="46" hidden="1"/>
    <cellStyle name="20% – колірна тема 5 2" xfId="321" xr:uid="{05EB7081-4501-4A3F-8FC2-DA77B316EE9B}"/>
    <cellStyle name="20% – колірна тема 6" xfId="2581" builtinId="50" hidden="1"/>
    <cellStyle name="20% – колірна тема 6 2" xfId="322" xr:uid="{654F6EA8-B207-42AB-8B4F-BD3A83C80FC9}"/>
    <cellStyle name="20% — Акцент1" xfId="323" xr:uid="{654A8CB6-BE99-4245-8380-4EB3A3A673DB}"/>
    <cellStyle name="20% — Акцент2" xfId="324" xr:uid="{34D296AC-1356-4736-BAA0-5F0E557AFB5D}"/>
    <cellStyle name="20% — Акцент3" xfId="325" xr:uid="{54A9F7C9-8FAC-407F-9DC3-D1886AF34B30}"/>
    <cellStyle name="20% — Акцент4" xfId="326" xr:uid="{A80CB625-64A2-444D-8F9B-382E642DA67B}"/>
    <cellStyle name="20% — Акцент5" xfId="327" xr:uid="{55D83C11-9524-443D-84A4-FFCC882468E0}"/>
    <cellStyle name="20% — Акцент6" xfId="328" xr:uid="{B75F15BA-8C15-4F9A-B309-FC3363E32910}"/>
    <cellStyle name="40% - Accent1" xfId="329" xr:uid="{9C76DA6A-1F3B-4698-B530-AA97587AD7E5}"/>
    <cellStyle name="40% - Accent2" xfId="330" xr:uid="{EEA2D234-920E-4244-B659-DECF9DCB9ABB}"/>
    <cellStyle name="40% - Accent3" xfId="331" xr:uid="{6D3F0695-1E43-4B0C-A620-9850EFBA08B6}"/>
    <cellStyle name="40% - Accent4" xfId="332" xr:uid="{4E0A809D-BFA7-4DBF-9A8E-C9E445A81B5D}"/>
    <cellStyle name="40% - Accent5" xfId="333" xr:uid="{AAABD7B9-973A-43C5-A1B3-043B181F1630}"/>
    <cellStyle name="40% - Accent6" xfId="334" xr:uid="{B1F61215-4F14-4DC8-84F1-E85F43FF1EA3}"/>
    <cellStyle name="40% - Акцент1" xfId="335" xr:uid="{DBAA02EF-E8A0-49EF-91FF-A3C00ADB5C7F}"/>
    <cellStyle name="40% — акцент1" xfId="336" xr:uid="{02FA922A-BF3C-45FC-AFBB-EAE7F63CCDD6}"/>
    <cellStyle name="40% - Акцент1_22.12.2020 Додатки бюджет 2021 Коди нові" xfId="337" xr:uid="{6366E071-AD08-43B3-86C1-2AB3FD0F2109}"/>
    <cellStyle name="40% — акцент1_Дод 1 доходи" xfId="338" xr:uid="{917B8C8D-2D94-4801-8195-E5C7CA48A3EE}"/>
    <cellStyle name="40% - Акцент1_Додатки бюджет 2020 нова редакція після сесії" xfId="339" xr:uid="{81A20837-67E0-4D79-B952-161A9C486219}"/>
    <cellStyle name="40% — акцент1_НУШ 2023 розподіл ПКМ 1023" xfId="340" xr:uid="{3D319E4B-9C80-4DA3-8D32-C26F04AFF390}"/>
    <cellStyle name="40% - Акцент2" xfId="341" xr:uid="{BB7A6A74-69F5-4A21-8559-A05DFEB02F8D}"/>
    <cellStyle name="40% — акцент2" xfId="342" xr:uid="{745E99D0-435D-449B-885C-940A0D39216F}"/>
    <cellStyle name="40% - Акцент2_22.12.2020 Додатки бюджет 2021 Коди нові" xfId="343" xr:uid="{33C2975F-6C4B-4C87-BFED-27248482C4BE}"/>
    <cellStyle name="40% - Акцент3" xfId="344" xr:uid="{717EBE48-0FB4-4491-817B-71C07A4290B6}"/>
    <cellStyle name="40% — акцент3" xfId="345" xr:uid="{3D24F107-E9F3-411D-BB40-65E895148120}"/>
    <cellStyle name="40% - Акцент3_22.12.2020 Додатки бюджет 2021 Коди нові" xfId="346" xr:uid="{8896D17F-4027-4458-A32D-169445D2D0A5}"/>
    <cellStyle name="40% — акцент3_Дод 1 доходи" xfId="347" xr:uid="{3B9F5761-1FEF-44AE-BE22-6CB8CF37AA72}"/>
    <cellStyle name="40% - Акцент3_Додатки бюджет 2020 нова редакція після сесії" xfId="348" xr:uid="{ADB0B426-73C3-43E5-A547-DE2297CBFB9C}"/>
    <cellStyle name="40% — акцент3_НУШ 2023 розподіл ПКМ 1023" xfId="349" xr:uid="{912222EC-8AC9-4C5E-82CF-D63D50E13602}"/>
    <cellStyle name="40% - Акцент4" xfId="350" xr:uid="{06FF3178-BEA1-4897-8933-A6BDA4FE5860}"/>
    <cellStyle name="40% — акцент4" xfId="351" xr:uid="{94741060-2C08-48BF-84DB-821EB9882CDD}"/>
    <cellStyle name="40% - Акцент4_22.12.2020 Додатки бюджет 2021 Коди нові" xfId="352" xr:uid="{9CA71387-11CA-499C-B61F-9EDF112CBA5D}"/>
    <cellStyle name="40% — акцент4_Дод 1 доходи" xfId="353" xr:uid="{AEC43309-2C58-4E56-8460-858F9CBD06F6}"/>
    <cellStyle name="40% - Акцент4_Додатки бюджет 2020 нова редакція після сесії" xfId="354" xr:uid="{676DDC6F-A205-4716-B7D2-81E42A17FA2F}"/>
    <cellStyle name="40% — акцент4_НУШ 2023 розподіл ПКМ 1023" xfId="355" xr:uid="{6DCE67DD-D711-42D4-B4CD-BE497B3F2DC9}"/>
    <cellStyle name="40% - Акцент5" xfId="356" xr:uid="{815E6B71-0C2C-4608-B639-2AE800138DC0}"/>
    <cellStyle name="40% — акцент5" xfId="357" xr:uid="{F5E831AB-8444-4830-AA8B-46F0C320A9B0}"/>
    <cellStyle name="40% - Акцент5_22.12.2020 Додатки бюджет 2021 Коди нові" xfId="358" xr:uid="{81F20C66-3FF5-4EA2-BE9B-64AE5FD571EB}"/>
    <cellStyle name="40% — акцент5_Дод 1 доходи" xfId="359" xr:uid="{CC0EE18D-F893-448E-9643-95C6BA73D2C5}"/>
    <cellStyle name="40% - Акцент5_Додатки бюджет 2020 нова редакція після сесії" xfId="360" xr:uid="{2C22D956-CC20-466F-9DC8-5D6A5FA98AC8}"/>
    <cellStyle name="40% — акцент5_НУШ 2023 розподіл ПКМ 1023" xfId="361" xr:uid="{B4CA3F79-618A-497E-BB35-50FC8C180608}"/>
    <cellStyle name="40% - Акцент6" xfId="362" xr:uid="{DACF4D43-0B5B-435B-BF16-2603242BEA22}"/>
    <cellStyle name="40% — акцент6" xfId="363" xr:uid="{B1D2EC44-31FF-421B-A043-CB36D5FB2257}"/>
    <cellStyle name="40% - Акцент6_22.12.2020 Додатки бюджет 2021 Коди нові" xfId="364" xr:uid="{A87433FA-D3BB-4785-A5AF-7A385B828700}"/>
    <cellStyle name="40% — акцент6_Дод 1 доходи" xfId="365" xr:uid="{3248F218-8B7C-4D00-96C3-EA419D449D61}"/>
    <cellStyle name="40% - Акцент6_Додатки бюджет 2020 нова редакція після сесії" xfId="366" xr:uid="{EF8B62CA-21DE-4ACD-A5EC-2C77F7B6CC2C}"/>
    <cellStyle name="40% — акцент6_НУШ 2023 розподіл ПКМ 1023" xfId="367" xr:uid="{CB36B208-48C3-4BB4-B6D0-8E9B0FE81F00}"/>
    <cellStyle name="40% – Акцентування1" xfId="368" xr:uid="{F3AA6174-91AE-4854-80CA-CA8B5509C3D3}"/>
    <cellStyle name="40% – Акцентування1 10" xfId="369" xr:uid="{74A42A3F-5A56-4983-BCF3-65AB7C0F3AE6}"/>
    <cellStyle name="40% – Акцентування1 11" xfId="370" xr:uid="{8225C7EE-77D6-43BF-AB00-ED5B2DC06048}"/>
    <cellStyle name="40% – Акцентування1 12" xfId="371" xr:uid="{23FF7592-95E9-449A-B026-224F2C9C6FC7}"/>
    <cellStyle name="40% – Акцентування1 13" xfId="372" xr:uid="{E5ACF801-78AA-430F-BAF2-E2F3F225B6F8}"/>
    <cellStyle name="40% – Акцентування1 14" xfId="373" xr:uid="{0B541901-79A2-457C-8C38-68D03B0C48C4}"/>
    <cellStyle name="40% – Акцентування1 14 2" xfId="374" xr:uid="{95F9155F-2254-4B5E-852E-03E73B09A403}"/>
    <cellStyle name="40% – Акцентування1 14 3" xfId="375" xr:uid="{C2DC803C-9DB3-4BBA-9B74-86B64456A660}"/>
    <cellStyle name="40% – Акцентування1 15" xfId="376" xr:uid="{B3EC2D6B-A23C-4ACA-8F9D-D5CD78D591C4}"/>
    <cellStyle name="40% – Акцентування1 15 2" xfId="377" xr:uid="{13D08371-1341-4123-BE20-20425085FE81}"/>
    <cellStyle name="40% – Акцентування1 16" xfId="378" xr:uid="{98CAF884-2CF0-4F21-A49E-203B9CC69A48}"/>
    <cellStyle name="40% – Акцентування1 16 2" xfId="379" xr:uid="{85AAF6A9-E3B8-4D62-9CB9-66422406E634}"/>
    <cellStyle name="40% – Акцентування1 17" xfId="380" xr:uid="{D3507A42-9E5F-43E7-B6B1-EAB30E2BC20A}"/>
    <cellStyle name="40% – Акцентування1 18" xfId="381" xr:uid="{9B75E570-2E19-42A0-BC37-E9372A1E7C24}"/>
    <cellStyle name="40% – Акцентування1 19" xfId="382" xr:uid="{63ED8FDB-3AB5-40BC-80BA-33D0B331001C}"/>
    <cellStyle name="40% – Акцентування1 2" xfId="383" xr:uid="{68D65319-C52A-4868-882F-FD6C07F6356F}"/>
    <cellStyle name="40% – Акцентування1 2 10" xfId="384" xr:uid="{B222D242-010B-460C-B043-EFF6640077A2}"/>
    <cellStyle name="40% – Акцентування1 2 11" xfId="385" xr:uid="{2905244F-9B1A-434C-884E-817409F1F326}"/>
    <cellStyle name="40% – Акцентування1 2 2" xfId="386" xr:uid="{8ABC9FDC-73EC-4936-A723-541DCF7FB1F5}"/>
    <cellStyle name="40% – Акцентування1 2 3" xfId="387" xr:uid="{93CF2946-7AEE-4743-BC40-6DF2E4667685}"/>
    <cellStyle name="40% – Акцентування1 2 4" xfId="388" xr:uid="{090FCB0F-EAE8-4B73-B0F6-C4E1A812D783}"/>
    <cellStyle name="40% – Акцентування1 2 5" xfId="389" xr:uid="{9AB53ED4-3DBB-46B2-8A78-68D7B2BA9F5B}"/>
    <cellStyle name="40% – Акцентування1 2 6" xfId="390" xr:uid="{87B240AE-3185-47FA-85F3-86BA67596F4C}"/>
    <cellStyle name="40% – Акцентування1 2 7" xfId="391" xr:uid="{08674CE4-C5D7-4756-8EB5-2C09CE7F6D9F}"/>
    <cellStyle name="40% – Акцентування1 2 8" xfId="392" xr:uid="{795332C5-DB8A-41D7-8BAD-5FFD6E71E8FD}"/>
    <cellStyle name="40% – Акцентування1 2 9" xfId="393" xr:uid="{0762A5A2-51CF-45C0-9797-55AF4FA7DBE3}"/>
    <cellStyle name="40% – Акцентування1 20" xfId="394" xr:uid="{2F8ECF93-0096-4181-AF3D-7380BE1BC2AC}"/>
    <cellStyle name="40% – Акцентування1 20 2" xfId="395" xr:uid="{88D5EA94-3388-4C50-94DF-14ACEC05ACC0}"/>
    <cellStyle name="40% – Акцентування1 21" xfId="396" xr:uid="{07F6688E-3A4D-4A58-8EDC-F7AD788009E1}"/>
    <cellStyle name="40% – Акцентування1 22" xfId="397" xr:uid="{70ECF0C1-CB3C-4B2F-A38D-CE2EC0FF7BCE}"/>
    <cellStyle name="40% – Акцентування1 23" xfId="398" xr:uid="{A8A365AC-46A7-4865-93F2-15DF5890BB0B}"/>
    <cellStyle name="40% – Акцентування1 24" xfId="399" xr:uid="{AE237E06-66B3-4A0C-911A-6EB210320719}"/>
    <cellStyle name="40% – Акцентування1 3" xfId="400" xr:uid="{69A4BE7A-B08C-4728-94A3-267954B8BA6B}"/>
    <cellStyle name="40% – Акцентування1 4" xfId="401" xr:uid="{1EDC38C4-2CC8-4DEE-99D5-871ABB6F5C65}"/>
    <cellStyle name="40% – Акцентування1 5" xfId="402" xr:uid="{70E17D40-84E7-4133-90B9-BE65FA4ACDA4}"/>
    <cellStyle name="40% – Акцентування1 6" xfId="403" xr:uid="{4277B5F0-00E5-47E5-98E3-80723E22C280}"/>
    <cellStyle name="40% – Акцентування1 7" xfId="404" xr:uid="{D0ED5E16-C974-4983-9437-AAD7533DFAC3}"/>
    <cellStyle name="40% – Акцентування1 7 2" xfId="405" xr:uid="{5591D320-4E78-4F4F-B060-E8F6DFA3F125}"/>
    <cellStyle name="40% – Акцентування1 7 3" xfId="406" xr:uid="{9F6CB620-4F75-4A2F-B0AF-17061EC092B3}"/>
    <cellStyle name="40% – Акцентування1 7 4" xfId="407" xr:uid="{13BF1A36-A437-4EBA-8939-CA6A58D266E3}"/>
    <cellStyle name="40% – Акцентування1 8" xfId="408" xr:uid="{099A3D65-825A-4100-AB41-920DD805570D}"/>
    <cellStyle name="40% – Акцентування1 8 2" xfId="409" xr:uid="{B66C39C6-23D2-4C5A-AFEA-CB901BF8CA87}"/>
    <cellStyle name="40% – Акцентування1 8 3" xfId="410" xr:uid="{232A4D1F-015D-4BA5-A53B-8E76F717EA18}"/>
    <cellStyle name="40% – Акцентування1 9" xfId="411" xr:uid="{DB3E0187-502C-4236-B82E-4A79FDD02DE0}"/>
    <cellStyle name="40% – Акцентування1 9 2" xfId="412" xr:uid="{FC7D8E76-123B-46B3-AD03-847FCFB29B7C}"/>
    <cellStyle name="40% – Акцентування2" xfId="413" xr:uid="{B4E6936F-1C46-49C0-8DEC-538FE05CDDE1}"/>
    <cellStyle name="40% – Акцентування2 10" xfId="414" xr:uid="{C488C163-3040-457F-8728-7C91FCE370DB}"/>
    <cellStyle name="40% – Акцентування2 11" xfId="415" xr:uid="{9CFB7858-880F-4E86-AE5F-CBC9A76935B1}"/>
    <cellStyle name="40% – Акцентування2 12" xfId="416" xr:uid="{895421B7-FF45-4C5B-9543-C649B0F743C0}"/>
    <cellStyle name="40% – Акцентування2 13" xfId="417" xr:uid="{FE7354C0-4E1C-4B9E-B17C-D17A7C1CAE30}"/>
    <cellStyle name="40% – Акцентування2 14" xfId="418" xr:uid="{79C77690-E193-4986-8346-E8C4CC913609}"/>
    <cellStyle name="40% – Акцентування2 14 2" xfId="419" xr:uid="{7A9BADA7-40C9-4C40-8E8A-E2E35B03CEDB}"/>
    <cellStyle name="40% – Акцентування2 14 3" xfId="420" xr:uid="{D41BA3D9-A98F-4D21-9EBF-BC06F195C5A8}"/>
    <cellStyle name="40% – Акцентування2 15" xfId="421" xr:uid="{B1F58212-A245-46BB-8E90-38DFBFF9E235}"/>
    <cellStyle name="40% – Акцентування2 15 2" xfId="422" xr:uid="{9E207554-E2AD-4F51-A599-CEBD55176BB6}"/>
    <cellStyle name="40% – Акцентування2 16" xfId="423" xr:uid="{783264D2-0856-48C6-BB61-EDF82C45C5BD}"/>
    <cellStyle name="40% – Акцентування2 16 2" xfId="424" xr:uid="{A9368B2E-19FC-4995-8C4E-CCE215F189BA}"/>
    <cellStyle name="40% – Акцентування2 17" xfId="425" xr:uid="{076CB819-4459-4AEB-8470-BF389B3C97AD}"/>
    <cellStyle name="40% – Акцентування2 18" xfId="426" xr:uid="{4B4920D4-06BA-4CA1-931F-C9650EBF1C5A}"/>
    <cellStyle name="40% – Акцентування2 19" xfId="427" xr:uid="{FE7F225D-FE8E-47D7-8B49-27FA3899EB81}"/>
    <cellStyle name="40% – Акцентування2 2" xfId="428" xr:uid="{2C0D184D-0C85-45E4-BADB-8C831DA765A5}"/>
    <cellStyle name="40% – Акцентування2 2 10" xfId="429" xr:uid="{556B669B-F119-48AD-AEE0-E7691E95007B}"/>
    <cellStyle name="40% – Акцентування2 2 11" xfId="430" xr:uid="{67882EAB-B529-41AC-BC93-D0BF774890DA}"/>
    <cellStyle name="40% – Акцентування2 2 2" xfId="431" xr:uid="{C569A766-F105-44DC-A2D8-587A58D06147}"/>
    <cellStyle name="40% – Акцентування2 2 3" xfId="432" xr:uid="{A7DA0D40-55BC-492A-A7E8-1B1AE98879AB}"/>
    <cellStyle name="40% – Акцентування2 2 4" xfId="433" xr:uid="{2AA233FF-ABA9-4875-B80D-DF5990CD0C63}"/>
    <cellStyle name="40% – Акцентування2 2 5" xfId="434" xr:uid="{CC9EA7AD-349B-484F-9301-B2CB64710AA7}"/>
    <cellStyle name="40% – Акцентування2 2 6" xfId="435" xr:uid="{279BA760-6D1A-499C-87C7-017AB305A7B6}"/>
    <cellStyle name="40% – Акцентування2 2 7" xfId="436" xr:uid="{0C16C575-058F-4253-9F90-5F64190D9545}"/>
    <cellStyle name="40% – Акцентування2 2 8" xfId="437" xr:uid="{CBDF4AC2-D002-4E55-971E-F0F8DE806C95}"/>
    <cellStyle name="40% – Акцентування2 2 9" xfId="438" xr:uid="{635DEB69-806C-450C-B7F3-47F033E40EC7}"/>
    <cellStyle name="40% – Акцентування2 20" xfId="439" xr:uid="{59322970-07DB-40B1-B42F-78891595054A}"/>
    <cellStyle name="40% – Акцентування2 20 2" xfId="440" xr:uid="{BFEB5286-2414-48A8-95E8-14EFFA9D1771}"/>
    <cellStyle name="40% – Акцентування2 21" xfId="441" xr:uid="{AC06C97B-1A65-4E8D-9132-E9B20B4BB08E}"/>
    <cellStyle name="40% – Акцентування2 22" xfId="442" xr:uid="{70652422-E3F2-425F-9F02-11061B567FFE}"/>
    <cellStyle name="40% – Акцентування2 23" xfId="443" xr:uid="{0AA58205-97EF-41CB-9D35-B8C601BF0A34}"/>
    <cellStyle name="40% – Акцентування2 24" xfId="444" xr:uid="{8E0E4320-4DE1-47C0-BB90-5B646E508048}"/>
    <cellStyle name="40% – Акцентування2 3" xfId="445" xr:uid="{A4AE3A03-162C-48B8-8ECB-9D57392471EE}"/>
    <cellStyle name="40% – Акцентування2 4" xfId="446" xr:uid="{A169AC0E-6466-4CED-9D15-C473CED0C711}"/>
    <cellStyle name="40% – Акцентування2 5" xfId="447" xr:uid="{33EACEEB-0209-44B1-8870-FDF09A94B127}"/>
    <cellStyle name="40% – Акцентування2 6" xfId="448" xr:uid="{E67EC202-810E-456D-A456-D9BF5CAA2BF1}"/>
    <cellStyle name="40% – Акцентування2 7" xfId="449" xr:uid="{587DE676-13FF-4F78-9ED6-FC5D6635EF53}"/>
    <cellStyle name="40% – Акцентування2 7 2" xfId="450" xr:uid="{A59F7788-5FAA-4478-B4DA-90535AE60307}"/>
    <cellStyle name="40% – Акцентування2 7 3" xfId="451" xr:uid="{F0C4D03D-9453-416D-81B5-6FD1F98AC065}"/>
    <cellStyle name="40% – Акцентування2 7 4" xfId="452" xr:uid="{25883CD4-0572-41DA-97CA-C7300C17E6F0}"/>
    <cellStyle name="40% – Акцентування2 8" xfId="453" xr:uid="{5F99FDC5-70A5-4833-96FA-B28C71E7E14D}"/>
    <cellStyle name="40% – Акцентування2 8 2" xfId="454" xr:uid="{EF938F47-419F-4128-99B9-4E4459000ABA}"/>
    <cellStyle name="40% – Акцентування2 8 3" xfId="455" xr:uid="{99D7F7A0-34D0-4DDD-8E09-974C6CBF747E}"/>
    <cellStyle name="40% – Акцентування2 9" xfId="456" xr:uid="{E458A957-8EE0-4B57-A2FD-9299396E55F5}"/>
    <cellStyle name="40% – Акцентування2 9 2" xfId="457" xr:uid="{8A2A90AD-682C-41AE-9659-913066F19017}"/>
    <cellStyle name="40% – Акцентування3" xfId="458" xr:uid="{987A07EF-0812-49C6-9B5A-419CA386C69C}"/>
    <cellStyle name="40% – Акцентування3 10" xfId="459" xr:uid="{7CA7FEE8-D57B-42A5-8B45-7FFCC9FD3981}"/>
    <cellStyle name="40% – Акцентування3 11" xfId="460" xr:uid="{4E73832E-11F1-4401-8658-A87BE7A221E1}"/>
    <cellStyle name="40% – Акцентування3 12" xfId="461" xr:uid="{82AA9B59-C4DB-491F-AD36-5EDE9690AEF4}"/>
    <cellStyle name="40% – Акцентування3 13" xfId="462" xr:uid="{94F51692-0313-46D8-91D6-D744FE0AA2D1}"/>
    <cellStyle name="40% – Акцентування3 14" xfId="463" xr:uid="{CA5574F6-1030-4B28-8AB5-77DD764AB90A}"/>
    <cellStyle name="40% – Акцентування3 14 2" xfId="464" xr:uid="{F10237C1-33ED-4BA8-8438-099195ABEE29}"/>
    <cellStyle name="40% – Акцентування3 14 3" xfId="465" xr:uid="{BD29257A-F14F-4B19-9B87-24C2EC410884}"/>
    <cellStyle name="40% – Акцентування3 15" xfId="466" xr:uid="{240002A7-1146-45C8-B835-066240D9EADD}"/>
    <cellStyle name="40% – Акцентування3 15 2" xfId="467" xr:uid="{DF527CC8-12C9-4BEE-B322-24424AE7906E}"/>
    <cellStyle name="40% – Акцентування3 16" xfId="468" xr:uid="{0EA278ED-AAB3-4F9F-B351-2B63449CA82F}"/>
    <cellStyle name="40% – Акцентування3 16 2" xfId="469" xr:uid="{6C1F3273-519E-4A77-A904-E0615E5853E2}"/>
    <cellStyle name="40% – Акцентування3 17" xfId="470" xr:uid="{74705165-C9F0-46DC-AF6A-1B5AD2DBC4E2}"/>
    <cellStyle name="40% – Акцентування3 18" xfId="471" xr:uid="{78CD377F-E959-4AD4-9CE9-290A4D3FCFC6}"/>
    <cellStyle name="40% – Акцентування3 19" xfId="472" xr:uid="{364445D9-9768-4FBF-83E0-52A0BB5BA806}"/>
    <cellStyle name="40% – Акцентування3 2" xfId="473" xr:uid="{269A9D57-818C-4FD8-8C2B-90514FB5FF2F}"/>
    <cellStyle name="40% – Акцентування3 2 10" xfId="474" xr:uid="{F0DF2677-5C25-4694-B04C-43671E24C9CF}"/>
    <cellStyle name="40% – Акцентування3 2 11" xfId="475" xr:uid="{A4B3924F-A482-4065-8772-2E91C4F01E09}"/>
    <cellStyle name="40% – Акцентування3 2 2" xfId="476" xr:uid="{6925A2FF-407F-4BF6-BA6C-416ACE4F2493}"/>
    <cellStyle name="40% – Акцентування3 2 3" xfId="477" xr:uid="{08052E89-EA3C-42E4-9856-921C7B441E5B}"/>
    <cellStyle name="40% – Акцентування3 2 4" xfId="478" xr:uid="{280DEE70-C9BC-471C-BE95-7B2A0912A73E}"/>
    <cellStyle name="40% – Акцентування3 2 5" xfId="479" xr:uid="{4855CBC9-504E-4562-B9B0-C14C080BD9D7}"/>
    <cellStyle name="40% – Акцентування3 2 6" xfId="480" xr:uid="{15DAEEDC-6F7F-4D6A-A103-85BFF1761D51}"/>
    <cellStyle name="40% – Акцентування3 2 7" xfId="481" xr:uid="{67B616FE-694E-4515-A030-7566321F6B3D}"/>
    <cellStyle name="40% – Акцентування3 2 8" xfId="482" xr:uid="{D5A0D088-0DFD-4D98-A086-4F49ABDAC5DC}"/>
    <cellStyle name="40% – Акцентування3 2 9" xfId="483" xr:uid="{C775FDAE-51F3-4A76-8396-FA82A0475A8B}"/>
    <cellStyle name="40% – Акцентування3 20" xfId="484" xr:uid="{D37A0E18-A3A1-4D51-A962-EA51733FFB94}"/>
    <cellStyle name="40% – Акцентування3 20 2" xfId="485" xr:uid="{547F903C-74C9-4451-8FCC-21E7068E4DA1}"/>
    <cellStyle name="40% – Акцентування3 21" xfId="486" xr:uid="{161916C7-F6F5-4808-9D93-3FEB8D070EFA}"/>
    <cellStyle name="40% – Акцентування3 22" xfId="487" xr:uid="{ECB35AB3-D4E6-44DB-A94D-6AD13DF02F2A}"/>
    <cellStyle name="40% – Акцентування3 23" xfId="488" xr:uid="{439CF653-31A4-40B0-A5BC-2132EB1361E0}"/>
    <cellStyle name="40% – Акцентування3 24" xfId="489" xr:uid="{920C01C6-0015-4B99-8C09-1DB119925A63}"/>
    <cellStyle name="40% – Акцентування3 3" xfId="490" xr:uid="{2EEB9D12-7BC9-4549-8FA0-3350D3C57AD6}"/>
    <cellStyle name="40% – Акцентування3 4" xfId="491" xr:uid="{A133885F-A13F-4226-BB64-01B8DFAA730D}"/>
    <cellStyle name="40% – Акцентування3 5" xfId="492" xr:uid="{5079B555-4373-43D0-9653-C5C33F55EFB4}"/>
    <cellStyle name="40% – Акцентування3 6" xfId="493" xr:uid="{2C396C10-D89E-4CEB-9377-4682ABE073F9}"/>
    <cellStyle name="40% – Акцентування3 7" xfId="494" xr:uid="{B156B849-E4EB-4D77-B29A-3A761375D7E1}"/>
    <cellStyle name="40% – Акцентування3 7 2" xfId="495" xr:uid="{59AAEF04-3F2F-4B09-A197-0660D7D06DD3}"/>
    <cellStyle name="40% – Акцентування3 7 3" xfId="496" xr:uid="{E6CC09DA-B61B-460F-B070-AE0B351D15CA}"/>
    <cellStyle name="40% – Акцентування3 7 4" xfId="497" xr:uid="{1F2B38C8-9B3C-44B1-93B9-1031345A84FC}"/>
    <cellStyle name="40% – Акцентування3 8" xfId="498" xr:uid="{D202A36E-DE1F-4C01-9DD1-D51454E8F203}"/>
    <cellStyle name="40% – Акцентування3 8 2" xfId="499" xr:uid="{5C10B782-1BB8-436F-BBA8-FD98D3C5E90F}"/>
    <cellStyle name="40% – Акцентування3 8 3" xfId="500" xr:uid="{32D9E05C-6849-4D46-BB35-EFCEC32A06D4}"/>
    <cellStyle name="40% – Акцентування3 9" xfId="501" xr:uid="{FD39F1F2-BB0F-454A-B0BC-E710044009CF}"/>
    <cellStyle name="40% – Акцентування3 9 2" xfId="502" xr:uid="{7A88C44B-326C-4082-BA52-54477DCB2CF2}"/>
    <cellStyle name="40% – Акцентування4" xfId="503" xr:uid="{0570BCC7-9A32-4A01-9EF8-8E87F52FC2E1}"/>
    <cellStyle name="40% – Акцентування4 10" xfId="504" xr:uid="{0AD61DA6-A7FD-4289-BE97-36A487ECC391}"/>
    <cellStyle name="40% – Акцентування4 11" xfId="505" xr:uid="{5DAC4B4B-EE54-44A4-87E2-936893F55267}"/>
    <cellStyle name="40% – Акцентування4 12" xfId="506" xr:uid="{A84E2B62-F7B9-4199-9955-C4B98F094D38}"/>
    <cellStyle name="40% – Акцентування4 13" xfId="507" xr:uid="{C630C3DC-9701-4222-8E56-92C8626444CD}"/>
    <cellStyle name="40% – Акцентування4 14" xfId="508" xr:uid="{E7CD7301-1730-45A1-8C93-356979810CE2}"/>
    <cellStyle name="40% – Акцентування4 14 2" xfId="509" xr:uid="{C7170478-FC5C-44D1-A793-96F4822D9527}"/>
    <cellStyle name="40% – Акцентування4 14 3" xfId="510" xr:uid="{8F406A58-FBA1-4801-8FCD-36E3D3CF92BB}"/>
    <cellStyle name="40% – Акцентування4 15" xfId="511" xr:uid="{23DAEED4-DBE1-48B9-82B5-86D26ECB442E}"/>
    <cellStyle name="40% – Акцентування4 15 2" xfId="512" xr:uid="{9BA34377-568B-43D2-A398-7C6A6C4D4A52}"/>
    <cellStyle name="40% – Акцентування4 16" xfId="513" xr:uid="{089E56EC-7297-4A89-8272-278CEFD78871}"/>
    <cellStyle name="40% – Акцентування4 16 2" xfId="514" xr:uid="{F66824FB-41F6-4795-8BE5-14B7CA426375}"/>
    <cellStyle name="40% – Акцентування4 17" xfId="515" xr:uid="{4DFAAA14-05E5-4FCE-B64D-4C329CC74167}"/>
    <cellStyle name="40% – Акцентування4 18" xfId="516" xr:uid="{2DB9799B-2C00-497D-AF53-B488D29FA84D}"/>
    <cellStyle name="40% – Акцентування4 19" xfId="517" xr:uid="{E5F548FE-FD5C-4B04-BA1C-3A015D9B245F}"/>
    <cellStyle name="40% – Акцентування4 2" xfId="518" xr:uid="{36BB688C-CC48-405A-AD77-C1E37F27800B}"/>
    <cellStyle name="40% – Акцентування4 2 10" xfId="519" xr:uid="{17EB24C8-834D-48D6-B4F5-1B8476A13461}"/>
    <cellStyle name="40% – Акцентування4 2 11" xfId="520" xr:uid="{3FA3A292-DD3A-45D1-A0F1-F62303B6ADB7}"/>
    <cellStyle name="40% – Акцентування4 2 2" xfId="521" xr:uid="{EFA15B3D-9F89-4DAD-BD30-63BE795F9733}"/>
    <cellStyle name="40% – Акцентування4 2 3" xfId="522" xr:uid="{D7D516F6-3613-47BF-ADD9-CB700B1FD10B}"/>
    <cellStyle name="40% – Акцентування4 2 4" xfId="523" xr:uid="{8B7C0FC7-55C7-4530-BB7E-34304EA01B1C}"/>
    <cellStyle name="40% – Акцентування4 2 5" xfId="524" xr:uid="{9F265CD3-B2ED-4A0D-A90C-F26D339E8FAD}"/>
    <cellStyle name="40% – Акцентування4 2 6" xfId="525" xr:uid="{5FF37387-A0A4-4119-BF58-63359054C998}"/>
    <cellStyle name="40% – Акцентування4 2 7" xfId="526" xr:uid="{AC323BAF-7B48-4179-8725-CB7FF530F2C4}"/>
    <cellStyle name="40% – Акцентування4 2 8" xfId="527" xr:uid="{AB9E439A-FE1A-4788-8078-D7AAF2241EE6}"/>
    <cellStyle name="40% – Акцентування4 2 9" xfId="528" xr:uid="{FE4E8015-3D66-460D-AC9A-FD37A68681DC}"/>
    <cellStyle name="40% – Акцентування4 20" xfId="529" xr:uid="{9DFC7093-23CB-4479-8586-5E4220F1443F}"/>
    <cellStyle name="40% – Акцентування4 20 2" xfId="530" xr:uid="{6BDC1062-D8B6-4776-8465-298B11834943}"/>
    <cellStyle name="40% – Акцентування4 21" xfId="531" xr:uid="{0101269A-CA24-42FF-9107-8DE8634D46B6}"/>
    <cellStyle name="40% – Акцентування4 22" xfId="532" xr:uid="{D366DD79-73C0-4FC5-B1AB-954F9CB9019E}"/>
    <cellStyle name="40% – Акцентування4 23" xfId="533" xr:uid="{B0A782BD-CE6B-4B2B-9BD2-58D3E1A2721A}"/>
    <cellStyle name="40% – Акцентування4 24" xfId="534" xr:uid="{D111EEB1-5EF7-4895-BB79-6905E6100C6C}"/>
    <cellStyle name="40% – Акцентування4 3" xfId="535" xr:uid="{44F18CB8-10F8-4EF2-B519-7064A64F5BD7}"/>
    <cellStyle name="40% – Акцентування4 4" xfId="536" xr:uid="{4BAEFDFC-2B71-47C4-AD75-F4E272715D2B}"/>
    <cellStyle name="40% – Акцентування4 5" xfId="537" xr:uid="{7FE0E77C-520A-4804-84FA-EC5DEEC19D55}"/>
    <cellStyle name="40% – Акцентування4 6" xfId="538" xr:uid="{25B36EDB-7B02-4CC9-A531-74D22BE3C045}"/>
    <cellStyle name="40% – Акцентування4 7" xfId="539" xr:uid="{C46DAAAF-E202-441E-84E4-9649417BD885}"/>
    <cellStyle name="40% – Акцентування4 7 2" xfId="540" xr:uid="{78656363-B957-4297-821E-BF98AE374857}"/>
    <cellStyle name="40% – Акцентування4 7 3" xfId="541" xr:uid="{9197779D-1750-457B-8CD8-C2A36B812913}"/>
    <cellStyle name="40% – Акцентування4 7 4" xfId="542" xr:uid="{7FD8EDA2-2CD7-4B2A-9695-92C8A8AF5878}"/>
    <cellStyle name="40% – Акцентування4 8" xfId="543" xr:uid="{059F59F7-A5EE-4427-98F6-28E4E7B45EDE}"/>
    <cellStyle name="40% – Акцентування4 8 2" xfId="544" xr:uid="{01DB668D-EAD6-4A67-B6C2-DC639211D2CC}"/>
    <cellStyle name="40% – Акцентування4 8 3" xfId="545" xr:uid="{6B2917F9-DE16-4085-8E01-392A7589F25E}"/>
    <cellStyle name="40% – Акцентування4 9" xfId="546" xr:uid="{5DB2ECDF-DFD7-40A7-A60F-981ECCDEDEA9}"/>
    <cellStyle name="40% – Акцентування4 9 2" xfId="547" xr:uid="{981F5505-6787-4A51-9F93-8178DE4F1489}"/>
    <cellStyle name="40% – Акцентування5" xfId="548" xr:uid="{7114C7D1-DEB1-4685-B485-EDE23EF45BD4}"/>
    <cellStyle name="40% – Акцентування5 10" xfId="549" xr:uid="{3287836B-7D03-4626-8A5D-9217F599DEF1}"/>
    <cellStyle name="40% – Акцентування5 11" xfId="550" xr:uid="{AFFE905D-66C2-4491-8CC4-113ECAE8C79B}"/>
    <cellStyle name="40% – Акцентування5 12" xfId="551" xr:uid="{E979228F-2F7F-4E05-BF7C-2B3D41F475CF}"/>
    <cellStyle name="40% – Акцентування5 13" xfId="552" xr:uid="{1FAA76F2-1A5F-4C99-A05E-FD1B939A9E98}"/>
    <cellStyle name="40% – Акцентування5 14" xfId="553" xr:uid="{B2704206-3A6A-45B1-8154-1FA7E8EDB130}"/>
    <cellStyle name="40% – Акцентування5 14 2" xfId="554" xr:uid="{45E493CA-BA45-42E9-B713-1A85DBECEB1E}"/>
    <cellStyle name="40% – Акцентування5 14 3" xfId="555" xr:uid="{69EA2BD6-89E0-4DA0-A020-27D7C5FD45C1}"/>
    <cellStyle name="40% – Акцентування5 15" xfId="556" xr:uid="{5E3DBF76-B5BC-4F3F-8A04-FA798580151A}"/>
    <cellStyle name="40% – Акцентування5 15 2" xfId="557" xr:uid="{BFB3F8E7-6E49-4E32-AB1F-F16CD8ACEF99}"/>
    <cellStyle name="40% – Акцентування5 16" xfId="558" xr:uid="{A2742E86-BA52-4C08-8C82-2581B5D50CDD}"/>
    <cellStyle name="40% – Акцентування5 16 2" xfId="559" xr:uid="{E8D24B10-B1C2-44A0-B362-E997514F986B}"/>
    <cellStyle name="40% – Акцентування5 17" xfId="560" xr:uid="{7B418811-AAB8-4F6A-B216-9E97F5810FA8}"/>
    <cellStyle name="40% – Акцентування5 18" xfId="561" xr:uid="{E9DB04A4-7064-4164-B77F-FAC538DC76DD}"/>
    <cellStyle name="40% – Акцентування5 19" xfId="562" xr:uid="{B5A18AB2-A81C-4E70-A0B8-F3B8CBCBAA80}"/>
    <cellStyle name="40% – Акцентування5 2" xfId="563" xr:uid="{87394F04-8070-4B51-B33E-A5915847D0EC}"/>
    <cellStyle name="40% – Акцентування5 2 10" xfId="564" xr:uid="{2B8117DC-8CBB-4AD7-90DE-3446882683E9}"/>
    <cellStyle name="40% – Акцентування5 2 11" xfId="565" xr:uid="{7D2BDE52-AC2C-49F2-8586-C1177F16C7E3}"/>
    <cellStyle name="40% – Акцентування5 2 2" xfId="566" xr:uid="{6714F25A-50D6-408A-B663-79777232C487}"/>
    <cellStyle name="40% – Акцентування5 2 3" xfId="567" xr:uid="{4FC7D10F-7134-43F1-9760-7CC774E308FA}"/>
    <cellStyle name="40% – Акцентування5 2 4" xfId="568" xr:uid="{514FB741-1C97-4F19-AF77-8CC6BA32ED37}"/>
    <cellStyle name="40% – Акцентування5 2 5" xfId="569" xr:uid="{D0DAC2D7-B571-4D7D-897C-600AEDA2B5AC}"/>
    <cellStyle name="40% – Акцентування5 2 6" xfId="570" xr:uid="{574D7346-9B9D-4D7B-9A93-9A6D1A00D4A0}"/>
    <cellStyle name="40% – Акцентування5 2 7" xfId="571" xr:uid="{DBD6F5AF-4E6E-48FD-BA7C-4FD1B046C9B4}"/>
    <cellStyle name="40% – Акцентування5 2 8" xfId="572" xr:uid="{C3211936-206D-43B5-B232-DBE6A8019F6D}"/>
    <cellStyle name="40% – Акцентування5 2 9" xfId="573" xr:uid="{C0F0CC92-BAD7-4E59-9A7C-407B89C02AA0}"/>
    <cellStyle name="40% – Акцентування5 20" xfId="574" xr:uid="{458B1DE5-8916-4BBD-B742-3BB5F3C6972E}"/>
    <cellStyle name="40% – Акцентування5 20 2" xfId="575" xr:uid="{493F37FA-BCB6-42FD-8385-A4A29EC92BB2}"/>
    <cellStyle name="40% – Акцентування5 21" xfId="576" xr:uid="{AA36ACF4-02F4-481F-88E6-8F54C26174B2}"/>
    <cellStyle name="40% – Акцентування5 22" xfId="577" xr:uid="{A1FE671F-6B65-48DB-B257-76AF91FE8504}"/>
    <cellStyle name="40% – Акцентування5 23" xfId="578" xr:uid="{D8DF6C40-7F9F-4668-8120-0E41C1EA6E7C}"/>
    <cellStyle name="40% – Акцентування5 24" xfId="579" xr:uid="{EB6311A8-68D9-4477-A102-9FE9F316937F}"/>
    <cellStyle name="40% – Акцентування5 3" xfId="580" xr:uid="{A93C9ED4-8878-448F-B44C-A7BD7381F33B}"/>
    <cellStyle name="40% – Акцентування5 4" xfId="581" xr:uid="{54D486CF-C443-44DE-B58B-E227ACDBBFCD}"/>
    <cellStyle name="40% – Акцентування5 5" xfId="582" xr:uid="{D6AEDD6B-DBD5-443B-B1F4-5402145076F0}"/>
    <cellStyle name="40% – Акцентування5 6" xfId="583" xr:uid="{E8203316-04E6-42A7-8C8D-5CC3C91A7554}"/>
    <cellStyle name="40% – Акцентування5 7" xfId="584" xr:uid="{3A0E3821-B799-4CA1-ADCA-3A0AC14B2A81}"/>
    <cellStyle name="40% – Акцентування5 7 2" xfId="585" xr:uid="{D9F7FEE1-F292-4768-BA7B-D09EDA6CCA21}"/>
    <cellStyle name="40% – Акцентування5 7 3" xfId="586" xr:uid="{25757F99-E334-47D4-85F2-32DB7785782E}"/>
    <cellStyle name="40% – Акцентування5 7 4" xfId="587" xr:uid="{E4F651A0-BA4F-43D4-80A5-727ECE40C4CF}"/>
    <cellStyle name="40% – Акцентування5 8" xfId="588" xr:uid="{BB136C6B-2025-45C4-9E2D-5E7816E21DB1}"/>
    <cellStyle name="40% – Акцентування5 8 2" xfId="589" xr:uid="{6D1A349B-12C5-4E45-ADDF-1F78FC69A45A}"/>
    <cellStyle name="40% – Акцентування5 8 3" xfId="590" xr:uid="{21FE3DB8-40FC-47B3-8348-016A667FF6A8}"/>
    <cellStyle name="40% – Акцентування5 9" xfId="591" xr:uid="{8CFF669C-9BAD-4986-AD00-A67011646CE9}"/>
    <cellStyle name="40% – Акцентування5 9 2" xfId="592" xr:uid="{72386C3D-A23A-4F85-9FEF-46FF00247A24}"/>
    <cellStyle name="40% – Акцентування6" xfId="593" xr:uid="{247A8505-6370-4A2F-8F50-02E9F436C72F}"/>
    <cellStyle name="40% – Акцентування6 10" xfId="594" xr:uid="{A3B175BC-B116-48D5-BD32-D2696E5BB32B}"/>
    <cellStyle name="40% – Акцентування6 11" xfId="595" xr:uid="{1F74BDA4-6041-464D-A13C-79497C55A6F3}"/>
    <cellStyle name="40% – Акцентування6 12" xfId="596" xr:uid="{B689E827-FF81-4B0D-8D83-5C6E9E84FCBA}"/>
    <cellStyle name="40% – Акцентування6 13" xfId="597" xr:uid="{6A1C354C-4D11-46C2-A974-4991E0262DA1}"/>
    <cellStyle name="40% – Акцентування6 14" xfId="598" xr:uid="{A31FA375-C94D-424A-AFAF-2DFA99850C15}"/>
    <cellStyle name="40% – Акцентування6 14 2" xfId="599" xr:uid="{FA568D43-CF85-4947-9A15-D2F193C10E49}"/>
    <cellStyle name="40% – Акцентування6 14 3" xfId="600" xr:uid="{859F4682-3001-448E-9F79-4A9EE74A4560}"/>
    <cellStyle name="40% – Акцентування6 15" xfId="601" xr:uid="{607A986F-76CD-4C70-B3B0-D1A5126D4AEF}"/>
    <cellStyle name="40% – Акцентування6 15 2" xfId="602" xr:uid="{B9DAAEE9-17E4-49B4-8474-CE72273BC29E}"/>
    <cellStyle name="40% – Акцентування6 16" xfId="603" xr:uid="{58F6651C-92F6-4F46-81A6-5BAEBA25D987}"/>
    <cellStyle name="40% – Акцентування6 16 2" xfId="604" xr:uid="{2EA8E339-4EFB-40E2-86D5-EEE2A38F0233}"/>
    <cellStyle name="40% – Акцентування6 17" xfId="605" xr:uid="{9D7182C7-84D8-46FB-A26B-0F529BAC4974}"/>
    <cellStyle name="40% – Акцентування6 18" xfId="606" xr:uid="{E8D160DF-C299-4945-A3EE-FBB66704BBA3}"/>
    <cellStyle name="40% – Акцентування6 19" xfId="607" xr:uid="{2FBFCE0C-115C-4ECE-82E3-5A83B794FCC1}"/>
    <cellStyle name="40% – Акцентування6 2" xfId="608" xr:uid="{1C8C5260-763B-4166-8AAC-63ACFF72A680}"/>
    <cellStyle name="40% – Акцентування6 2 10" xfId="609" xr:uid="{543E3135-6C5A-47B1-8B44-B80DB114D581}"/>
    <cellStyle name="40% – Акцентування6 2 11" xfId="610" xr:uid="{91801CEC-8858-4D36-AEB0-32A9D1D5CC8B}"/>
    <cellStyle name="40% – Акцентування6 2 2" xfId="611" xr:uid="{2DACB360-766C-475A-A16A-A7E9BFFE7CC4}"/>
    <cellStyle name="40% – Акцентування6 2 3" xfId="612" xr:uid="{83847F7F-DEF2-481B-8F29-84F26B1DA129}"/>
    <cellStyle name="40% – Акцентування6 2 4" xfId="613" xr:uid="{AF30354F-6717-4AAA-8575-30866C81C947}"/>
    <cellStyle name="40% – Акцентування6 2 5" xfId="614" xr:uid="{AEFAA057-080E-4973-A73F-D269B0D01B45}"/>
    <cellStyle name="40% – Акцентування6 2 6" xfId="615" xr:uid="{1566044C-85A1-48AB-AE13-7F8A9FD9749A}"/>
    <cellStyle name="40% – Акцентування6 2 7" xfId="616" xr:uid="{0B352F1E-F3AB-49B8-B722-07C77454A150}"/>
    <cellStyle name="40% – Акцентування6 2 8" xfId="617" xr:uid="{B409380D-4F1F-491F-997E-5A2C178A3F1E}"/>
    <cellStyle name="40% – Акцентування6 2 9" xfId="618" xr:uid="{8657060F-E9FE-41AA-B0CC-42F087662757}"/>
    <cellStyle name="40% – Акцентування6 20" xfId="619" xr:uid="{D681D0AF-1765-4035-A075-652FB8AAF8C2}"/>
    <cellStyle name="40% – Акцентування6 20 2" xfId="620" xr:uid="{1C7FCC5C-CD76-492B-8E02-C6C4CFA2E3CB}"/>
    <cellStyle name="40% – Акцентування6 21" xfId="621" xr:uid="{50168D6E-3C87-4E36-BC7D-A1264A8EDC25}"/>
    <cellStyle name="40% – Акцентування6 22" xfId="622" xr:uid="{A2F3A356-8620-4BD8-B931-FFFA66C4B5A9}"/>
    <cellStyle name="40% – Акцентування6 23" xfId="623" xr:uid="{C5D1B0F1-2F25-4800-8302-9889AE420499}"/>
    <cellStyle name="40% – Акцентування6 24" xfId="624" xr:uid="{5E3DD646-25D9-43D8-8A5B-B51061477BCE}"/>
    <cellStyle name="40% – Акцентування6 3" xfId="625" xr:uid="{41178A15-1DEE-42DA-ACDD-8FFC996B9241}"/>
    <cellStyle name="40% – Акцентування6 4" xfId="626" xr:uid="{709618E1-05BD-46F8-8B29-1A587EFB3C73}"/>
    <cellStyle name="40% – Акцентування6 5" xfId="627" xr:uid="{AEA0C65C-6ED1-4A20-BC56-B7A5DC90C3E1}"/>
    <cellStyle name="40% – Акцентування6 6" xfId="628" xr:uid="{4ECE6EEB-637C-4D21-A791-A5197357FF08}"/>
    <cellStyle name="40% – Акцентування6 7" xfId="629" xr:uid="{B9CB75DF-857F-442D-8215-9F2815AE80BE}"/>
    <cellStyle name="40% – Акцентування6 7 2" xfId="630" xr:uid="{8A618814-E200-41D0-AB4C-B2AB178BB2CE}"/>
    <cellStyle name="40% – Акцентування6 7 3" xfId="631" xr:uid="{373EA5A9-D848-42C5-9E96-4F93C621129B}"/>
    <cellStyle name="40% – Акцентування6 7 4" xfId="632" xr:uid="{F215627F-E477-498D-83BE-6AA2E04ED2BE}"/>
    <cellStyle name="40% – Акцентування6 8" xfId="633" xr:uid="{45AAF15A-2707-451A-9D3A-56786F030695}"/>
    <cellStyle name="40% – Акцентування6 8 2" xfId="634" xr:uid="{3228326E-E3EF-4D52-8645-4B4FAC118EB2}"/>
    <cellStyle name="40% – Акцентування6 8 3" xfId="635" xr:uid="{5FBB5D91-2811-44E0-BE51-11640CC8CA77}"/>
    <cellStyle name="40% – Акцентування6 9" xfId="636" xr:uid="{051940E4-2274-4C88-AEDD-4D396D9F8405}"/>
    <cellStyle name="40% – Акцентування6 9 2" xfId="637" xr:uid="{29A958F1-2B7C-4354-9606-3D1A9AAB98A6}"/>
    <cellStyle name="40% – колірна тема 1" xfId="2562" builtinId="31" hidden="1"/>
    <cellStyle name="40% – колірна тема 1 2" xfId="638" xr:uid="{7071E8FE-6882-4707-8C16-419528991D55}"/>
    <cellStyle name="40% – колірна тема 2" xfId="2566" builtinId="35" hidden="1"/>
    <cellStyle name="40% – колірна тема 2 2" xfId="639" xr:uid="{4D8479EF-AECE-4103-BE7D-26599F7623F0}"/>
    <cellStyle name="40% – колірна тема 3" xfId="2570" builtinId="39" hidden="1"/>
    <cellStyle name="40% – колірна тема 3 2" xfId="640" xr:uid="{11778093-3333-4449-BFEF-BDB525DA7724}"/>
    <cellStyle name="40% – колірна тема 4" xfId="2574" builtinId="43" hidden="1"/>
    <cellStyle name="40% – колірна тема 4 2" xfId="641" xr:uid="{611A8099-BF50-4B01-A593-9761C41DB8C6}"/>
    <cellStyle name="40% – колірна тема 5" xfId="2578" builtinId="47" hidden="1"/>
    <cellStyle name="40% – колірна тема 5 2" xfId="642" xr:uid="{66F2C238-76E0-441E-AD3C-500105996D13}"/>
    <cellStyle name="40% – колірна тема 6" xfId="2582" builtinId="51" hidden="1"/>
    <cellStyle name="40% – колірна тема 6 2" xfId="643" xr:uid="{099CC682-D8F4-4804-93FE-85AA6C130D5D}"/>
    <cellStyle name="40% — Акцент1" xfId="644" xr:uid="{1B2D624E-800A-489D-BB9E-E76D7E36F301}"/>
    <cellStyle name="40% — Акцент2" xfId="645" xr:uid="{A436CEE2-C0EF-45C5-9A5C-4DCCA68AC337}"/>
    <cellStyle name="40% — Акцент3" xfId="646" xr:uid="{B39DF21E-35B5-4314-8741-D547FFD53A8E}"/>
    <cellStyle name="40% — Акцент4" xfId="647" xr:uid="{124460F2-0E22-4108-95DE-A050B565AA71}"/>
    <cellStyle name="40% — Акцент5" xfId="648" xr:uid="{D7613689-66FA-456A-A71A-E49C48A108B1}"/>
    <cellStyle name="40% — Акцент6" xfId="649" xr:uid="{A45A5AF9-A962-464F-83A8-4A5DBB544E9F}"/>
    <cellStyle name="60% - Accent1" xfId="650" xr:uid="{9F0F28FB-1444-4430-8E51-2839CECDADBD}"/>
    <cellStyle name="60% - Accent2" xfId="651" xr:uid="{B263C2EC-6BE2-46B6-A313-6CBE7367DB7C}"/>
    <cellStyle name="60% - Accent3" xfId="652" xr:uid="{28110B32-8A2D-452B-BD9E-0B57024FBE45}"/>
    <cellStyle name="60% - Accent4" xfId="653" xr:uid="{2D2CADAA-8DEF-4057-ABD1-50B24380E518}"/>
    <cellStyle name="60% - Accent5" xfId="654" xr:uid="{744EB95E-953A-48F9-A309-8F4140B8D4A0}"/>
    <cellStyle name="60% - Accent6" xfId="655" xr:uid="{A3849ABB-7C08-4008-BECC-DFCCEC8B21D5}"/>
    <cellStyle name="60% - Акцент1" xfId="656" xr:uid="{0196879D-31FE-4C8C-AE12-B4BC60C18162}"/>
    <cellStyle name="60% — акцент1" xfId="657" xr:uid="{45D9F911-5EB9-425B-83BD-6162E597BDED}"/>
    <cellStyle name="60% - Акцент1_22.12.2020 Додатки бюджет 2021 Коди нові" xfId="658" xr:uid="{D1CC005E-BF3A-4276-AB63-12F5885F1459}"/>
    <cellStyle name="60% — акцент1_Дод 1 доходи" xfId="659" xr:uid="{D7074E5E-5F65-4C5E-9510-C984E645EDA0}"/>
    <cellStyle name="60% - Акцент1_Додатки бюджет 2020 нова редакція після сесії" xfId="660" xr:uid="{3F248AB0-43EA-4B92-AF17-F269FD467DA9}"/>
    <cellStyle name="60% — акцент1_НУШ 2023 розподіл ПКМ 1023" xfId="661" xr:uid="{A6AB32DA-6B15-4B4D-9E19-87FC79A4CB36}"/>
    <cellStyle name="60% - Акцент2" xfId="662" xr:uid="{AF937DF2-C4C1-4DD7-9EAA-FD6AAECD34B1}"/>
    <cellStyle name="60% — акцент2" xfId="663" xr:uid="{0DD20F70-0892-4F38-ADBE-012F2B34EB2B}"/>
    <cellStyle name="60% - Акцент2_22.12.2020 Додатки бюджет 2021 Коди нові" xfId="664" xr:uid="{20DBCA2C-A4CD-47A6-B5DA-847811D24280}"/>
    <cellStyle name="60% — акцент2_Дод 1 доходи" xfId="665" xr:uid="{FEE38A96-3DA0-4C6F-8BF5-3BBCBF7BE434}"/>
    <cellStyle name="60% - Акцент2_Додатки бюджет 2020 нова редакція після сесії" xfId="666" xr:uid="{222A4A4F-A95E-42CA-B230-E4F4AE1C86AC}"/>
    <cellStyle name="60% — акцент2_НУШ 2023 розподіл ПКМ 1023" xfId="667" xr:uid="{AB7B62CD-F66B-439E-833B-276F79838356}"/>
    <cellStyle name="60% - Акцент3" xfId="668" xr:uid="{703AD063-86A0-471F-AC30-696AA6E63FF9}"/>
    <cellStyle name="60% — акцент3" xfId="669" xr:uid="{1F2FEC47-B8E2-46EB-BBE0-DF75379FFC44}"/>
    <cellStyle name="60% - Акцент3_22.12.2020 Додатки бюджет 2021 Коди нові" xfId="670" xr:uid="{43E42ED4-C8C2-45DA-A9A2-686500798ABF}"/>
    <cellStyle name="60% — акцент3_Дод 1 доходи" xfId="671" xr:uid="{FE8B3BF1-F397-4361-9347-28AA2DC576F3}"/>
    <cellStyle name="60% - Акцент3_Додатки бюджет 2020 нова редакція після сесії" xfId="672" xr:uid="{2A187DD9-A981-466C-B2B5-14BB35CDAA9A}"/>
    <cellStyle name="60% — акцент3_НУШ 2023 розподіл ПКМ 1023" xfId="673" xr:uid="{D3A05868-B08A-40B2-8B38-892875DC508C}"/>
    <cellStyle name="60% - Акцент4" xfId="674" xr:uid="{849B044F-9831-4172-9163-4B2F19D81908}"/>
    <cellStyle name="60% — акцент4" xfId="675" xr:uid="{02335C54-7330-4844-9027-2B665E5AEB2D}"/>
    <cellStyle name="60% - Акцент4_22.12.2020 Додатки бюджет 2021 Коди нові" xfId="676" xr:uid="{BDB6A205-AD61-4AEE-8018-19501711A12D}"/>
    <cellStyle name="60% — акцент4_Дод 1 доходи" xfId="677" xr:uid="{621F9658-D3F9-43F3-816E-7EC1DC956A99}"/>
    <cellStyle name="60% - Акцент4_Додатки бюджет 2020 нова редакція після сесії" xfId="678" xr:uid="{E0FE54FF-8241-4E3F-BFCF-9635BEB6F554}"/>
    <cellStyle name="60% — акцент4_НУШ 2023 розподіл ПКМ 1023" xfId="679" xr:uid="{A9600252-526C-4111-A712-225AF21AF3E5}"/>
    <cellStyle name="60% - Акцент5" xfId="680" xr:uid="{03321218-5A92-4794-B0C3-9F40D93BF89B}"/>
    <cellStyle name="60% — акцент5" xfId="681" xr:uid="{36C68A05-D9A0-4C3F-B8A7-7C709C918429}"/>
    <cellStyle name="60% - Акцент5_22.12.2020 Додатки бюджет 2021 Коди нові" xfId="682" xr:uid="{1B2B06F1-DE09-4FFD-B088-B51CCAF3931C}"/>
    <cellStyle name="60% — акцент5_Дод 1 доходи" xfId="683" xr:uid="{7766C030-05D9-48D8-BD92-FBC8DBEBBC10}"/>
    <cellStyle name="60% - Акцент5_Додатки бюджет 2020 нова редакція після сесії" xfId="684" xr:uid="{DABF5B72-AD1C-4320-8BDD-19649E24C180}"/>
    <cellStyle name="60% — акцент5_НУШ 2023 розподіл ПКМ 1023" xfId="685" xr:uid="{D1E0F0F2-451D-46D5-B199-77E876D5E0A1}"/>
    <cellStyle name="60% - Акцент6" xfId="686" xr:uid="{4D6F493B-0D57-4056-A41D-9F4C7F140A6A}"/>
    <cellStyle name="60% — акцент6" xfId="687" xr:uid="{DF740856-8E1A-4C03-9667-B2F115F458C9}"/>
    <cellStyle name="60% - Акцент6_22.12.2020 Додатки бюджет 2021 Коди нові" xfId="688" xr:uid="{99A2DEB6-0146-4319-8660-043F72DFC9A7}"/>
    <cellStyle name="60% — акцент6_Дод 1 доходи" xfId="689" xr:uid="{E52E2058-E7F7-4DDD-B3D9-43815C71A176}"/>
    <cellStyle name="60% - Акцент6_Додатки бюджет 2020 нова редакція після сесії" xfId="690" xr:uid="{230D4F8B-B263-4221-AC38-EDA76A46E4B0}"/>
    <cellStyle name="60% — акцент6_НУШ 2023 розподіл ПКМ 1023" xfId="691" xr:uid="{73287716-FDB9-47DF-96CD-86468E800BBC}"/>
    <cellStyle name="60% – Акцентування1" xfId="692" xr:uid="{11C84CDA-663A-4411-86E7-7F91FC62630E}"/>
    <cellStyle name="60% – Акцентування1 10" xfId="693" xr:uid="{E17D9D82-F563-42AB-912A-4999F03048F2}"/>
    <cellStyle name="60% – Акцентування1 11" xfId="694" xr:uid="{5A343924-1877-45C1-A211-1A8342CAA059}"/>
    <cellStyle name="60% – Акцентування1 12" xfId="695" xr:uid="{AD3A3859-2E99-4EDD-B19B-6972A6192398}"/>
    <cellStyle name="60% – Акцентування1 13" xfId="696" xr:uid="{0474CFA5-0D03-4F79-A5E2-320BD2B8E4A4}"/>
    <cellStyle name="60% – Акцентування1 14" xfId="697" xr:uid="{E04D5214-45AA-438D-A280-05CB6B232879}"/>
    <cellStyle name="60% – Акцентування1 14 2" xfId="698" xr:uid="{EADEA7B0-EDE1-40A9-9035-77985E59D2DA}"/>
    <cellStyle name="60% – Акцентування1 14 3" xfId="699" xr:uid="{1B418E82-8875-42AC-BABF-FFAF6D4A3971}"/>
    <cellStyle name="60% – Акцентування1 15" xfId="700" xr:uid="{DF3A1519-F1FC-49C1-94C6-97B5F9EF0D5F}"/>
    <cellStyle name="60% – Акцентування1 15 2" xfId="701" xr:uid="{F7DA651D-B6BC-4299-89E0-3C874683C8D8}"/>
    <cellStyle name="60% – Акцентування1 16" xfId="702" xr:uid="{DE5106A5-011F-4814-BBD5-420ACF70421B}"/>
    <cellStyle name="60% – Акцентування1 16 2" xfId="703" xr:uid="{D6014B71-03A3-4492-8E3E-553B413E5762}"/>
    <cellStyle name="60% – Акцентування1 17" xfId="704" xr:uid="{ECA400F0-6BFF-4435-839F-3CC87B9F8913}"/>
    <cellStyle name="60% – Акцентування1 18" xfId="705" xr:uid="{E42C02A9-7D3B-457A-B784-A99A6B8B21C5}"/>
    <cellStyle name="60% – Акцентування1 19" xfId="706" xr:uid="{C7B9A602-B361-4117-81BA-76AB026A9295}"/>
    <cellStyle name="60% – Акцентування1 2" xfId="707" xr:uid="{80579CEB-89C8-4B1D-BEF9-661281F79151}"/>
    <cellStyle name="60% – Акцентування1 2 10" xfId="708" xr:uid="{AB118064-3374-4CA5-BBB9-C2B6990B4796}"/>
    <cellStyle name="60% – Акцентування1 2 11" xfId="709" xr:uid="{4C9B8BB0-2FC3-4697-B621-CCEAC260435E}"/>
    <cellStyle name="60% – Акцентування1 2 2" xfId="710" xr:uid="{372A1F8B-CF2A-4F46-8DEC-B2B3D2FAFAD0}"/>
    <cellStyle name="60% – Акцентування1 2 3" xfId="711" xr:uid="{D908BF39-8013-4010-8BFB-E0D2D3D38DE2}"/>
    <cellStyle name="60% – Акцентування1 2 4" xfId="712" xr:uid="{5AC314F8-0F6F-4A48-B871-737CEF9FEA05}"/>
    <cellStyle name="60% – Акцентування1 2 5" xfId="713" xr:uid="{28D41857-520A-4144-AA52-F6A682953EA0}"/>
    <cellStyle name="60% – Акцентування1 2 6" xfId="714" xr:uid="{5E7495DC-78F1-4C3A-8186-9DC88613B299}"/>
    <cellStyle name="60% – Акцентування1 2 7" xfId="715" xr:uid="{D32E738F-9F6B-4C5C-8E7B-8AEFBB1DB03C}"/>
    <cellStyle name="60% – Акцентування1 2 8" xfId="716" xr:uid="{A2B8EAB0-87FB-435A-8E03-737BAC286C97}"/>
    <cellStyle name="60% – Акцентування1 2 9" xfId="717" xr:uid="{2FB423A9-F994-4722-9E8C-314A1A040A0C}"/>
    <cellStyle name="60% – Акцентування1 20" xfId="718" xr:uid="{3AB10D29-1BC9-4552-AB19-0FCB48264BB7}"/>
    <cellStyle name="60% – Акцентування1 20 2" xfId="719" xr:uid="{D45B2B9B-8846-4C52-87DA-DCBCB39319C0}"/>
    <cellStyle name="60% – Акцентування1 21" xfId="720" xr:uid="{0E3F7B9C-F124-43F4-A531-64B1D9FF8764}"/>
    <cellStyle name="60% – Акцентування1 22" xfId="721" xr:uid="{B70E3B7E-8A19-4F6D-BE51-7860E12FE1BB}"/>
    <cellStyle name="60% – Акцентування1 23" xfId="722" xr:uid="{7A956A01-59FA-4D55-B570-1C7BEF047E98}"/>
    <cellStyle name="60% – Акцентування1 24" xfId="723" xr:uid="{D6C9A221-CFCD-4217-9F80-D9AEDFDADB6C}"/>
    <cellStyle name="60% – Акцентування1 3" xfId="724" xr:uid="{3188FC6B-6E32-4C96-A947-D2CCA2CDC17A}"/>
    <cellStyle name="60% – Акцентування1 4" xfId="725" xr:uid="{8BF190C6-E614-4588-981C-988C993BAA83}"/>
    <cellStyle name="60% – Акцентування1 5" xfId="726" xr:uid="{F8A12CCC-28C9-4460-970C-FB4F7B1C05BF}"/>
    <cellStyle name="60% – Акцентування1 6" xfId="727" xr:uid="{EE4A3DEA-9724-4624-A7F4-1FA4EC637B01}"/>
    <cellStyle name="60% – Акцентування1 7" xfId="728" xr:uid="{23E26DFF-AB2C-46DA-A4DF-4EF6E2FA3EB9}"/>
    <cellStyle name="60% – Акцентування1 7 2" xfId="729" xr:uid="{F6795045-CB05-4B78-A546-0A9CBC4A0DAD}"/>
    <cellStyle name="60% – Акцентування1 7 3" xfId="730" xr:uid="{0D96E144-2A8A-49CB-975C-0B3C827B803B}"/>
    <cellStyle name="60% – Акцентування1 7 4" xfId="731" xr:uid="{EB3902C7-2C85-4548-938C-CF305CB16588}"/>
    <cellStyle name="60% – Акцентування1 8" xfId="732" xr:uid="{25E874DD-A747-447B-866B-8590230715FD}"/>
    <cellStyle name="60% – Акцентування1 8 2" xfId="733" xr:uid="{A5CE6333-5AAE-433B-8E00-4A6F38F5EA0B}"/>
    <cellStyle name="60% – Акцентування1 8 3" xfId="734" xr:uid="{C2725624-4A46-4337-976E-6091A475B34D}"/>
    <cellStyle name="60% – Акцентування1 9" xfId="735" xr:uid="{CF79A148-BE28-4468-AA16-3613B83E0F5E}"/>
    <cellStyle name="60% – Акцентування1 9 2" xfId="736" xr:uid="{6B7F8336-A763-4D67-8166-E19BE48A1312}"/>
    <cellStyle name="60% – Акцентування2" xfId="737" xr:uid="{54163710-DC62-426D-A9DA-994383AAA20A}"/>
    <cellStyle name="60% – Акцентування2 10" xfId="738" xr:uid="{280217AB-C946-4CCF-9AB5-134409949910}"/>
    <cellStyle name="60% – Акцентування2 11" xfId="739" xr:uid="{CBF3750F-374C-4C5A-ACD4-DA3924775D9C}"/>
    <cellStyle name="60% – Акцентування2 12" xfId="740" xr:uid="{99C41ED1-3088-45C1-9B6D-9B49323E42FF}"/>
    <cellStyle name="60% – Акцентування2 13" xfId="741" xr:uid="{5C8B2BB5-3AFD-4F1F-9641-0EC31E7D6F25}"/>
    <cellStyle name="60% – Акцентування2 14" xfId="742" xr:uid="{97273C13-4106-44D8-AD07-CE6472B050A1}"/>
    <cellStyle name="60% – Акцентування2 14 2" xfId="743" xr:uid="{636670A4-ECDE-4EA8-9CAC-B752A4FACEC8}"/>
    <cellStyle name="60% – Акцентування2 14 3" xfId="744" xr:uid="{FFA4DE71-C675-458D-96B9-0318CDA92DD3}"/>
    <cellStyle name="60% – Акцентування2 15" xfId="745" xr:uid="{E0364C31-3040-490A-AB18-5718CC335C8A}"/>
    <cellStyle name="60% – Акцентування2 15 2" xfId="746" xr:uid="{7A3345EA-A0AF-4503-BCB7-6D76BBF4937C}"/>
    <cellStyle name="60% – Акцентування2 16" xfId="747" xr:uid="{D8549DAD-3FA3-4F5D-8B44-9DEBE5E4F7CF}"/>
    <cellStyle name="60% – Акцентування2 16 2" xfId="748" xr:uid="{43F7C590-CB60-43FE-8B2D-BFB545E86BDB}"/>
    <cellStyle name="60% – Акцентування2 17" xfId="749" xr:uid="{2379B799-4819-4752-9E1A-790097C99141}"/>
    <cellStyle name="60% – Акцентування2 18" xfId="750" xr:uid="{32F758D3-EF34-4F5F-9FF5-F7FBD65800EB}"/>
    <cellStyle name="60% – Акцентування2 19" xfId="751" xr:uid="{E72369CB-5A67-4DB7-AFB1-D53D9E3C12FA}"/>
    <cellStyle name="60% – Акцентування2 2" xfId="752" xr:uid="{FB50F1CB-8748-4E30-A684-7EA646CBBE6F}"/>
    <cellStyle name="60% – Акцентування2 2 10" xfId="753" xr:uid="{F84F3A81-339C-45A4-A18E-3DB40BDE06E9}"/>
    <cellStyle name="60% – Акцентування2 2 11" xfId="754" xr:uid="{7C918C13-4697-4690-AF45-10B23BA26A19}"/>
    <cellStyle name="60% – Акцентування2 2 2" xfId="755" xr:uid="{23502A21-C0DD-4BD6-B179-97EFDA7DDEAB}"/>
    <cellStyle name="60% – Акцентування2 2 3" xfId="756" xr:uid="{B2923F94-8277-41E2-B53B-754CE5379392}"/>
    <cellStyle name="60% – Акцентування2 2 4" xfId="757" xr:uid="{0927ED0D-9838-4BF7-BD39-789F75B2C6FF}"/>
    <cellStyle name="60% – Акцентування2 2 5" xfId="758" xr:uid="{6C5F240B-2F2D-4C37-9F14-5553D7423AAD}"/>
    <cellStyle name="60% – Акцентування2 2 6" xfId="759" xr:uid="{427784E5-DAA3-4E9D-B07C-4C9E487C5CA7}"/>
    <cellStyle name="60% – Акцентування2 2 7" xfId="760" xr:uid="{9BF7D9EC-DD89-4A81-B490-87BEAC83BFF7}"/>
    <cellStyle name="60% – Акцентування2 2 8" xfId="761" xr:uid="{2ECB0101-154F-4F43-B724-FF55570EB013}"/>
    <cellStyle name="60% – Акцентування2 2 9" xfId="762" xr:uid="{92E1EF5E-16D0-45A5-9FB1-536713F094E9}"/>
    <cellStyle name="60% – Акцентування2 20" xfId="763" xr:uid="{DCDA3BCA-328A-4FC3-99A8-ACB4E48CDBB5}"/>
    <cellStyle name="60% – Акцентування2 20 2" xfId="764" xr:uid="{E7EDF833-A000-4E63-A772-FD3B40672298}"/>
    <cellStyle name="60% – Акцентування2 21" xfId="765" xr:uid="{ECD05A40-2B25-4278-8EFD-AF38F0E89B08}"/>
    <cellStyle name="60% – Акцентування2 22" xfId="766" xr:uid="{01FCC058-BCB6-46EA-9E93-09B14DFF1728}"/>
    <cellStyle name="60% – Акцентування2 23" xfId="767" xr:uid="{755732DE-0650-44B7-BA18-649F0BFD12B3}"/>
    <cellStyle name="60% – Акцентування2 24" xfId="768" xr:uid="{E70D64A9-75DF-4A66-A70F-CC5355CF7DB0}"/>
    <cellStyle name="60% – Акцентування2 3" xfId="769" xr:uid="{7CF2D775-C5C7-4314-A861-9421CF06C8DE}"/>
    <cellStyle name="60% – Акцентування2 4" xfId="770" xr:uid="{DAC709EC-C112-4486-8547-C31E61668AAF}"/>
    <cellStyle name="60% – Акцентування2 5" xfId="771" xr:uid="{6A6224E1-68A5-4559-B7B0-B10441EED63D}"/>
    <cellStyle name="60% – Акцентування2 6" xfId="772" xr:uid="{B080B030-D598-4EB4-9039-44645F0F28C4}"/>
    <cellStyle name="60% – Акцентування2 7" xfId="773" xr:uid="{B8303F4B-93B9-4221-98B0-A630845C4A63}"/>
    <cellStyle name="60% – Акцентування2 7 2" xfId="774" xr:uid="{F3C2E68F-A7E8-45CC-8E40-4F1310F9DAB4}"/>
    <cellStyle name="60% – Акцентування2 7 3" xfId="775" xr:uid="{943101A6-9D12-4391-9354-7EA3A20794A6}"/>
    <cellStyle name="60% – Акцентування2 7 4" xfId="776" xr:uid="{FD104E0D-5A09-4FF5-9A5A-228415562367}"/>
    <cellStyle name="60% – Акцентування2 8" xfId="777" xr:uid="{FC04F456-B5D9-44C9-9E0E-3BC238A62832}"/>
    <cellStyle name="60% – Акцентування2 8 2" xfId="778" xr:uid="{AC69EAA0-A749-44BA-82C5-B5510EB55B1F}"/>
    <cellStyle name="60% – Акцентування2 8 3" xfId="779" xr:uid="{2A5B12D9-7A30-4312-8BBB-4B9779DA189E}"/>
    <cellStyle name="60% – Акцентування2 9" xfId="780" xr:uid="{437C5484-4DD0-4E7E-96CB-7A8C355B7DCB}"/>
    <cellStyle name="60% – Акцентування2 9 2" xfId="781" xr:uid="{75124C21-5B8B-4CDE-B88E-5984DF243BF9}"/>
    <cellStyle name="60% – Акцентування3" xfId="782" xr:uid="{15E0A89B-ED55-4A1C-98FA-DF0FE22973AA}"/>
    <cellStyle name="60% – Акцентування3 10" xfId="783" xr:uid="{DA339A9F-CEE3-442B-A1D9-2C9ECD505A4E}"/>
    <cellStyle name="60% – Акцентування3 11" xfId="784" xr:uid="{817AB801-F613-4D37-AF2B-D9CFC8A5AA47}"/>
    <cellStyle name="60% – Акцентування3 12" xfId="785" xr:uid="{D81E70B8-C37B-49E8-90BF-5814DEE12675}"/>
    <cellStyle name="60% – Акцентування3 13" xfId="786" xr:uid="{87A31DD5-B934-495D-9BB1-433C3920D69D}"/>
    <cellStyle name="60% – Акцентування3 14" xfId="787" xr:uid="{2B9DC132-89BC-4903-BF37-89580749ED62}"/>
    <cellStyle name="60% – Акцентування3 14 2" xfId="788" xr:uid="{05928418-9270-42DC-B56A-EB55369151D8}"/>
    <cellStyle name="60% – Акцентування3 14 3" xfId="789" xr:uid="{81FBABA2-B8EC-4711-B8E3-8DE5889D5B01}"/>
    <cellStyle name="60% – Акцентування3 15" xfId="790" xr:uid="{647A1366-C18B-4FAF-876E-FDBCCDFF2FE0}"/>
    <cellStyle name="60% – Акцентування3 15 2" xfId="791" xr:uid="{A276D3DD-E5F5-4318-863D-A752BC528D1C}"/>
    <cellStyle name="60% – Акцентування3 16" xfId="792" xr:uid="{E4174EAD-7FD4-43F0-8EE9-CDC5086C163B}"/>
    <cellStyle name="60% – Акцентування3 16 2" xfId="793" xr:uid="{22045937-E28C-4494-8586-08BFA62991F0}"/>
    <cellStyle name="60% – Акцентування3 17" xfId="794" xr:uid="{29F23707-6C3E-4832-922A-462DC9E7EEDA}"/>
    <cellStyle name="60% – Акцентування3 18" xfId="795" xr:uid="{FCAE4CC8-B7B8-44D1-BE25-25FDD45B23D8}"/>
    <cellStyle name="60% – Акцентування3 19" xfId="796" xr:uid="{9C16097A-B055-47DA-9A6A-6E0D9B152A9D}"/>
    <cellStyle name="60% – Акцентування3 2" xfId="797" xr:uid="{9C84F36F-1670-40BD-95DC-4655534FC4A5}"/>
    <cellStyle name="60% – Акцентування3 2 10" xfId="798" xr:uid="{2778CEE3-8950-457B-BF87-7CD30559FD4B}"/>
    <cellStyle name="60% – Акцентування3 2 11" xfId="799" xr:uid="{112C1872-E51E-40D8-9095-D432082BFB33}"/>
    <cellStyle name="60% – Акцентування3 2 2" xfId="800" xr:uid="{D42F4BD9-2A64-4364-93CD-C6BCFAC49EFA}"/>
    <cellStyle name="60% – Акцентування3 2 3" xfId="801" xr:uid="{44F12E22-568F-48C2-8E71-6D88BAD72103}"/>
    <cellStyle name="60% – Акцентування3 2 4" xfId="802" xr:uid="{FDAB835F-BFD1-4A9D-908B-266C3A1CAE3F}"/>
    <cellStyle name="60% – Акцентування3 2 5" xfId="803" xr:uid="{8F160023-7679-41DE-8810-B69CF3246C91}"/>
    <cellStyle name="60% – Акцентування3 2 6" xfId="804" xr:uid="{0DC1D39F-E0E0-4EA4-8CDD-850E444E6082}"/>
    <cellStyle name="60% – Акцентування3 2 7" xfId="805" xr:uid="{2FC6E1FF-6485-4A0E-A81F-B3B8B5A0389E}"/>
    <cellStyle name="60% – Акцентування3 2 8" xfId="806" xr:uid="{AC3911B1-1C5A-4830-98E1-76C3F9D31571}"/>
    <cellStyle name="60% – Акцентування3 2 9" xfId="807" xr:uid="{5C0C5FDF-76F6-4AEA-A5CC-46375FEDB441}"/>
    <cellStyle name="60% – Акцентування3 20" xfId="808" xr:uid="{4EBF100E-C9DC-4115-BB19-1116FD4AA740}"/>
    <cellStyle name="60% – Акцентування3 20 2" xfId="809" xr:uid="{63AC6452-4086-41F2-83F6-2DD2679C22F8}"/>
    <cellStyle name="60% – Акцентування3 21" xfId="810" xr:uid="{99BE64D7-8263-44A0-8EC2-A7849B9483D0}"/>
    <cellStyle name="60% – Акцентування3 22" xfId="811" xr:uid="{B3289910-9C8D-4E91-AF68-C035BEA202FC}"/>
    <cellStyle name="60% – Акцентування3 23" xfId="812" xr:uid="{C02B001F-2544-4AFA-BE9A-02560C840182}"/>
    <cellStyle name="60% – Акцентування3 24" xfId="813" xr:uid="{94560223-D96D-4BC2-B871-05A3B876AA35}"/>
    <cellStyle name="60% – Акцентування3 3" xfId="814" xr:uid="{09B9CB8E-74D8-484A-A612-43B41E6CF7E2}"/>
    <cellStyle name="60% – Акцентування3 4" xfId="815" xr:uid="{B8E7CCA9-6B19-4A9B-B59C-258AC4E0F100}"/>
    <cellStyle name="60% – Акцентування3 5" xfId="816" xr:uid="{2CF9FA5E-1F47-4E2F-A073-52B6CCDA957D}"/>
    <cellStyle name="60% – Акцентування3 6" xfId="817" xr:uid="{9A15AEAA-2870-4937-897A-31AA5E4B82EF}"/>
    <cellStyle name="60% – Акцентування3 7" xfId="818" xr:uid="{841F4B16-A825-42BB-968F-35004D87D647}"/>
    <cellStyle name="60% – Акцентування3 7 2" xfId="819" xr:uid="{BF3C8BE1-D8CC-4470-B7BC-65795CEC4542}"/>
    <cellStyle name="60% – Акцентування3 7 3" xfId="820" xr:uid="{5B52291E-810C-441A-A1F0-EC66D32AE418}"/>
    <cellStyle name="60% – Акцентування3 7 4" xfId="821" xr:uid="{4EC93474-A131-4564-9BC1-98089923BB06}"/>
    <cellStyle name="60% – Акцентування3 8" xfId="822" xr:uid="{8A0DD75A-457B-4C7D-9984-2215F8585D0F}"/>
    <cellStyle name="60% – Акцентування3 8 2" xfId="823" xr:uid="{EC2A3394-209D-458A-8C07-A366DE5E0E5A}"/>
    <cellStyle name="60% – Акцентування3 8 3" xfId="824" xr:uid="{C8A8A4A9-E8BF-40A7-B220-D288BC08A9E7}"/>
    <cellStyle name="60% – Акцентування3 9" xfId="825" xr:uid="{4711A65A-9B9B-4373-A210-4957D5CC07BD}"/>
    <cellStyle name="60% – Акцентування3 9 2" xfId="826" xr:uid="{C3417D7D-B32B-4F0C-B333-A2FFD26D9ECE}"/>
    <cellStyle name="60% – Акцентування4" xfId="827" xr:uid="{91FBAB06-D805-4A71-9026-6EC0BF0B6003}"/>
    <cellStyle name="60% – Акцентування4 10" xfId="828" xr:uid="{4B3A1284-7D0C-44B1-933F-7EAF56FAB085}"/>
    <cellStyle name="60% – Акцентування4 11" xfId="829" xr:uid="{13CBB3F2-07F2-45B1-9BD9-A9C33DCC25D1}"/>
    <cellStyle name="60% – Акцентування4 12" xfId="830" xr:uid="{F21EEB48-EA6D-4675-977B-EA851824C3D2}"/>
    <cellStyle name="60% – Акцентування4 13" xfId="831" xr:uid="{0165D0B7-F5EC-4915-AC0C-65C9977BD345}"/>
    <cellStyle name="60% – Акцентування4 14" xfId="832" xr:uid="{9BF1A45C-10C1-4217-B584-79D3F431DA26}"/>
    <cellStyle name="60% – Акцентування4 14 2" xfId="833" xr:uid="{3BBEC28D-5170-4620-AD7E-939A0E5F2B5C}"/>
    <cellStyle name="60% – Акцентування4 14 3" xfId="834" xr:uid="{DD8762D1-B1D5-4F52-8263-FD5BB2AB19B6}"/>
    <cellStyle name="60% – Акцентування4 15" xfId="835" xr:uid="{A5BD2AA9-7A33-4150-80E6-3C1D9048E5F5}"/>
    <cellStyle name="60% – Акцентування4 15 2" xfId="836" xr:uid="{8A5C0603-A723-4EBB-84C4-7C8F8949BFC1}"/>
    <cellStyle name="60% – Акцентування4 16" xfId="837" xr:uid="{BB6C5ECC-771B-4B5E-81EF-5497EF970668}"/>
    <cellStyle name="60% – Акцентування4 16 2" xfId="838" xr:uid="{CDD14EA7-5212-40DC-A352-FB2832054EBD}"/>
    <cellStyle name="60% – Акцентування4 17" xfId="839" xr:uid="{FFB52393-C212-4510-A274-D110E7FDCF2B}"/>
    <cellStyle name="60% – Акцентування4 18" xfId="840" xr:uid="{A707D7EF-17C5-48B3-89A7-EA4B001D55D8}"/>
    <cellStyle name="60% – Акцентування4 19" xfId="841" xr:uid="{63DC5123-E6DB-4FD3-8B56-0906C6C61B12}"/>
    <cellStyle name="60% – Акцентування4 2" xfId="842" xr:uid="{5757B587-2540-45E7-8FFD-CB92B4E4BB81}"/>
    <cellStyle name="60% – Акцентування4 2 10" xfId="843" xr:uid="{60428DD1-AC3B-4B01-ADC1-66738BF920D4}"/>
    <cellStyle name="60% – Акцентування4 2 11" xfId="844" xr:uid="{26F37EB1-0E77-42A5-9951-A10CBE329F3C}"/>
    <cellStyle name="60% – Акцентування4 2 2" xfId="845" xr:uid="{DF73F43F-A24A-4113-B84F-01CE2CBE16D6}"/>
    <cellStyle name="60% – Акцентування4 2 3" xfId="846" xr:uid="{DB9F0D18-8EDB-44E2-9E2F-1F4F4DF59785}"/>
    <cellStyle name="60% – Акцентування4 2 4" xfId="847" xr:uid="{F229862B-39F1-4DE6-9174-9392506FE058}"/>
    <cellStyle name="60% – Акцентування4 2 5" xfId="848" xr:uid="{9E66516D-BFC2-4CB5-B65C-8E8D72F576C8}"/>
    <cellStyle name="60% – Акцентування4 2 6" xfId="849" xr:uid="{4E35B984-CAB9-47A9-8AB8-6F62E81C3BF6}"/>
    <cellStyle name="60% – Акцентування4 2 7" xfId="850" xr:uid="{543AF734-FC2E-4FF0-B811-E796742D84BD}"/>
    <cellStyle name="60% – Акцентування4 2 8" xfId="851" xr:uid="{4CE95712-436A-4D7C-A357-589DBD71B954}"/>
    <cellStyle name="60% – Акцентування4 2 9" xfId="852" xr:uid="{125ACD18-911B-46B0-89A8-77677CC9A89A}"/>
    <cellStyle name="60% – Акцентування4 20" xfId="853" xr:uid="{0BA9F6AA-2FB5-4440-8EED-25D926D9CA35}"/>
    <cellStyle name="60% – Акцентування4 20 2" xfId="854" xr:uid="{49E87672-7C4F-47C6-9EE8-45D37C2FD37F}"/>
    <cellStyle name="60% – Акцентування4 21" xfId="855" xr:uid="{6FB4D929-DD16-4FCE-81B7-AF41483EB100}"/>
    <cellStyle name="60% – Акцентування4 22" xfId="856" xr:uid="{FAB13177-02F3-4AE0-BDF4-9B3D82F95769}"/>
    <cellStyle name="60% – Акцентування4 23" xfId="857" xr:uid="{7366F3A3-5BD5-47A4-8E5F-7A5EA5F3FE6E}"/>
    <cellStyle name="60% – Акцентування4 24" xfId="858" xr:uid="{D7155BA6-209E-40C2-8C16-DE226B20B211}"/>
    <cellStyle name="60% – Акцентування4 3" xfId="859" xr:uid="{39B23EEB-4235-4334-AB1B-9953E672A4AF}"/>
    <cellStyle name="60% – Акцентування4 4" xfId="860" xr:uid="{91ADDDC8-D4D4-410E-B558-FE70A39A57CC}"/>
    <cellStyle name="60% – Акцентування4 5" xfId="861" xr:uid="{00F4C51E-A45F-4F05-89FE-C1D6A4C134B2}"/>
    <cellStyle name="60% – Акцентування4 6" xfId="862" xr:uid="{7AE58A9E-D603-4EBE-82F5-8D9B251D3769}"/>
    <cellStyle name="60% – Акцентування4 7" xfId="863" xr:uid="{4626ABDA-39EF-4CBE-A727-B5035899678F}"/>
    <cellStyle name="60% – Акцентування4 7 2" xfId="864" xr:uid="{D2133DFF-A035-4492-BE17-B2F6BB76BFEC}"/>
    <cellStyle name="60% – Акцентування4 7 3" xfId="865" xr:uid="{AB31A7CC-B126-4C0C-8C19-75D29F2D20E9}"/>
    <cellStyle name="60% – Акцентування4 7 4" xfId="866" xr:uid="{37C6919E-32FC-469C-82B8-514C82047915}"/>
    <cellStyle name="60% – Акцентування4 8" xfId="867" xr:uid="{FEC2CD7A-F487-4917-8415-A0BA8210876B}"/>
    <cellStyle name="60% – Акцентування4 8 2" xfId="868" xr:uid="{AE060661-ABE2-46FD-8551-49A123EA7AB3}"/>
    <cellStyle name="60% – Акцентування4 8 3" xfId="869" xr:uid="{42AE8B61-FF4E-411F-AEB8-E8D0C9A5C59E}"/>
    <cellStyle name="60% – Акцентування4 9" xfId="870" xr:uid="{FC48523E-EF30-414C-B5F6-240B3C07ACFD}"/>
    <cellStyle name="60% – Акцентування4 9 2" xfId="871" xr:uid="{D4608670-EE58-4377-B896-D8BF9CD86B35}"/>
    <cellStyle name="60% – Акцентування5" xfId="872" xr:uid="{FD219157-1E75-408B-8B40-A9A98C6361AE}"/>
    <cellStyle name="60% – Акцентування5 10" xfId="873" xr:uid="{0F7CE94E-BD18-4057-A771-7E482FC25E43}"/>
    <cellStyle name="60% – Акцентування5 11" xfId="874" xr:uid="{B31E1581-E148-4AA7-ADC6-DACB6D8E3DD8}"/>
    <cellStyle name="60% – Акцентування5 12" xfId="875" xr:uid="{21040AAA-5ED6-49FA-9E6F-97D130D8DAF6}"/>
    <cellStyle name="60% – Акцентування5 13" xfId="876" xr:uid="{14367E96-7697-4041-9FBA-1096E69A49DF}"/>
    <cellStyle name="60% – Акцентування5 14" xfId="877" xr:uid="{4644CBBF-493A-433D-9A7B-EBC5D0557392}"/>
    <cellStyle name="60% – Акцентування5 14 2" xfId="878" xr:uid="{49E26971-FB59-4F8F-9ECE-3E139FB53FA6}"/>
    <cellStyle name="60% – Акцентування5 14 3" xfId="879" xr:uid="{CCC1E037-9C14-43F5-A73C-C431C6C6DDB5}"/>
    <cellStyle name="60% – Акцентування5 15" xfId="880" xr:uid="{54E7948A-8A78-452B-B588-B562C8D12FF7}"/>
    <cellStyle name="60% – Акцентування5 15 2" xfId="881" xr:uid="{BF51E173-EE01-4112-89F1-2FE85025E7E0}"/>
    <cellStyle name="60% – Акцентування5 16" xfId="882" xr:uid="{DA93C698-7E41-48D9-831B-9278696C2556}"/>
    <cellStyle name="60% – Акцентування5 16 2" xfId="883" xr:uid="{1D08BAC7-95F6-4DD9-A683-A018DA1E0746}"/>
    <cellStyle name="60% – Акцентування5 17" xfId="884" xr:uid="{570269FB-1C63-436C-9035-B8D972F47CD7}"/>
    <cellStyle name="60% – Акцентування5 18" xfId="885" xr:uid="{65BE3FD6-6890-45F2-98E1-7EC2B2A2C0A5}"/>
    <cellStyle name="60% – Акцентування5 19" xfId="886" xr:uid="{D0D0D471-5B16-45B9-8D3A-CE8824D998EF}"/>
    <cellStyle name="60% – Акцентування5 2" xfId="887" xr:uid="{39150F91-FBC2-4B53-B347-D0A3DB77B8A7}"/>
    <cellStyle name="60% – Акцентування5 2 10" xfId="888" xr:uid="{4D80B336-1E35-4A77-9EB3-7F2194374FD3}"/>
    <cellStyle name="60% – Акцентування5 2 11" xfId="889" xr:uid="{F97565FE-C3F0-455D-AB0B-380F9AF497B9}"/>
    <cellStyle name="60% – Акцентування5 2 2" xfId="890" xr:uid="{180682AC-1385-43DA-A264-AC210E1BBDA3}"/>
    <cellStyle name="60% – Акцентування5 2 3" xfId="891" xr:uid="{D1834736-A8A0-47F9-8647-14F495911DFD}"/>
    <cellStyle name="60% – Акцентування5 2 4" xfId="892" xr:uid="{00103E97-977E-473D-BC59-7ED021BD2AB3}"/>
    <cellStyle name="60% – Акцентування5 2 5" xfId="893" xr:uid="{451C8DAB-566A-4C35-9894-01CB35FDA6E0}"/>
    <cellStyle name="60% – Акцентування5 2 6" xfId="894" xr:uid="{B69ACD6C-3C1E-4E2C-AE24-0C7561983235}"/>
    <cellStyle name="60% – Акцентування5 2 7" xfId="895" xr:uid="{3090DC46-7B87-4AAC-8497-55DAC90032EA}"/>
    <cellStyle name="60% – Акцентування5 2 8" xfId="896" xr:uid="{A04304A9-C51A-4CA1-AEB9-185BFA12C73C}"/>
    <cellStyle name="60% – Акцентування5 2 9" xfId="897" xr:uid="{00A16E57-331D-4101-AE8A-E13C5C775B2A}"/>
    <cellStyle name="60% – Акцентування5 20" xfId="898" xr:uid="{9763AF34-F198-4FEF-A7D0-3B2ACAC96772}"/>
    <cellStyle name="60% – Акцентування5 20 2" xfId="899" xr:uid="{3840F92E-47BD-4EEC-8EF3-AC77CCE53963}"/>
    <cellStyle name="60% – Акцентування5 21" xfId="900" xr:uid="{2AC91BE8-3E95-4161-89C7-7DBDA799120E}"/>
    <cellStyle name="60% – Акцентування5 22" xfId="901" xr:uid="{D6612DF8-683A-4A2C-8C12-7B0C8F5D531B}"/>
    <cellStyle name="60% – Акцентування5 23" xfId="902" xr:uid="{9993EAA1-E860-47B7-B7B2-A75978CF7558}"/>
    <cellStyle name="60% – Акцентування5 24" xfId="903" xr:uid="{76F8DDFB-0A9D-432C-9C50-FDAA932D9921}"/>
    <cellStyle name="60% – Акцентування5 3" xfId="904" xr:uid="{82E1A324-70CD-4EAB-88F7-77636CB93391}"/>
    <cellStyle name="60% – Акцентування5 4" xfId="905" xr:uid="{0DC00A7C-A5FD-43A3-B329-2D0A36B1FD59}"/>
    <cellStyle name="60% – Акцентування5 5" xfId="906" xr:uid="{6EA6967A-A07B-48AE-A303-F97E19060C58}"/>
    <cellStyle name="60% – Акцентування5 6" xfId="907" xr:uid="{A7F0EED1-B411-44A9-99C9-90FE85769D79}"/>
    <cellStyle name="60% – Акцентування5 7" xfId="908" xr:uid="{8E114AD0-E8C9-48D6-B25E-71BC411F679F}"/>
    <cellStyle name="60% – Акцентування5 7 2" xfId="909" xr:uid="{2283DD18-8B4A-41D0-A27F-8D1A9CEC67AA}"/>
    <cellStyle name="60% – Акцентування5 7 3" xfId="910" xr:uid="{C25DFC1C-4D5A-4EBA-B45A-0956C8C98E67}"/>
    <cellStyle name="60% – Акцентування5 7 4" xfId="911" xr:uid="{9FEB542E-880F-47B3-A6BA-DA9B2B22D71E}"/>
    <cellStyle name="60% – Акцентування5 8" xfId="912" xr:uid="{60D2E927-DFCE-4370-B52F-5103FE1EDBE6}"/>
    <cellStyle name="60% – Акцентування5 8 2" xfId="913" xr:uid="{278D467C-E1C6-403C-99CD-39F1DEC2924F}"/>
    <cellStyle name="60% – Акцентування5 8 3" xfId="914" xr:uid="{C043CD64-231D-43E0-88A0-D11AA0950264}"/>
    <cellStyle name="60% – Акцентування5 9" xfId="915" xr:uid="{E530A109-1B38-49E1-BD5E-5EE15C8ECFBC}"/>
    <cellStyle name="60% – Акцентування5 9 2" xfId="916" xr:uid="{B3899652-E216-4856-9380-57D4DE9390FF}"/>
    <cellStyle name="60% – Акцентування6" xfId="917" xr:uid="{14C8A29B-1ADA-4F55-B635-65D51B29124A}"/>
    <cellStyle name="60% – Акцентування6 10" xfId="918" xr:uid="{469FBC2A-E24F-4070-B17D-FB16233747C6}"/>
    <cellStyle name="60% – Акцентування6 11" xfId="919" xr:uid="{7E6881A5-A72E-4099-A00D-04D07724A276}"/>
    <cellStyle name="60% – Акцентування6 12" xfId="920" xr:uid="{11FBB85A-F268-44C8-A38B-3F8FE75490FE}"/>
    <cellStyle name="60% – Акцентування6 13" xfId="921" xr:uid="{BC5BB35D-5DB7-49FE-BDCA-2D1989B1432A}"/>
    <cellStyle name="60% – Акцентування6 14" xfId="922" xr:uid="{FC84FAC7-2FC3-4DEE-A47A-0D51F708D40E}"/>
    <cellStyle name="60% – Акцентування6 14 2" xfId="923" xr:uid="{5484597A-24CA-4ED3-9256-15179B75691F}"/>
    <cellStyle name="60% – Акцентування6 14 3" xfId="924" xr:uid="{EB499A33-4BF7-45FA-94B9-3B9CFFED973B}"/>
    <cellStyle name="60% – Акцентування6 15" xfId="925" xr:uid="{A73ACD5C-E75D-4411-9D88-E6364ACC8D65}"/>
    <cellStyle name="60% – Акцентування6 15 2" xfId="926" xr:uid="{B83BF693-631D-444E-9F33-D47FCBA822A8}"/>
    <cellStyle name="60% – Акцентування6 16" xfId="927" xr:uid="{5CEFC2F4-D082-45DD-9767-FA09ABA262BB}"/>
    <cellStyle name="60% – Акцентування6 16 2" xfId="928" xr:uid="{D76511BD-2F85-4782-9B77-3BC598479F12}"/>
    <cellStyle name="60% – Акцентування6 17" xfId="929" xr:uid="{22BCD10B-B469-4029-940B-72E13C7D7413}"/>
    <cellStyle name="60% – Акцентування6 18" xfId="930" xr:uid="{36BF3E2E-C83D-49C1-9E04-ABCFB70E3E7B}"/>
    <cellStyle name="60% – Акцентування6 19" xfId="931" xr:uid="{A412CAE4-3FC7-4B31-B852-76D434C835BD}"/>
    <cellStyle name="60% – Акцентування6 2" xfId="932" xr:uid="{65AC7D35-56CC-4E41-83F5-9A79CEA7B6DB}"/>
    <cellStyle name="60% – Акцентування6 2 10" xfId="933" xr:uid="{A9B8C6F1-12A5-49E4-BC0A-F6E279491BED}"/>
    <cellStyle name="60% – Акцентування6 2 11" xfId="934" xr:uid="{14BF721A-98E4-4B0D-8E4D-9FA7BC87FC99}"/>
    <cellStyle name="60% – Акцентування6 2 2" xfId="935" xr:uid="{71E461AA-1B44-4F4D-B838-AFF88B8FD0BF}"/>
    <cellStyle name="60% – Акцентування6 2 3" xfId="936" xr:uid="{C346F37B-8932-439C-8C40-4F990549E842}"/>
    <cellStyle name="60% – Акцентування6 2 4" xfId="937" xr:uid="{073AF511-0744-4F91-BDF3-54F9ADE7EFAE}"/>
    <cellStyle name="60% – Акцентування6 2 5" xfId="938" xr:uid="{B722BD19-CEA6-4E34-B605-85DDD1BCDB5E}"/>
    <cellStyle name="60% – Акцентування6 2 6" xfId="939" xr:uid="{0B0AEDDF-A957-4FEB-AEA5-A7DEA4A11A78}"/>
    <cellStyle name="60% – Акцентування6 2 7" xfId="940" xr:uid="{8DB383C7-C0F4-4BD5-8FC6-E76B1BEEA784}"/>
    <cellStyle name="60% – Акцентування6 2 8" xfId="941" xr:uid="{77EAFAC2-5C27-4F46-8661-0CEB0A35BFE4}"/>
    <cellStyle name="60% – Акцентування6 2 9" xfId="942" xr:uid="{DF922870-9C17-4AC9-9CA8-8355756C45EA}"/>
    <cellStyle name="60% – Акцентування6 20" xfId="943" xr:uid="{5003EBB5-3FFA-489C-9685-386A30CBC7B6}"/>
    <cellStyle name="60% – Акцентування6 20 2" xfId="944" xr:uid="{E08B3A06-671F-4ECC-B2D7-9D7BADBDA39C}"/>
    <cellStyle name="60% – Акцентування6 21" xfId="945" xr:uid="{64C6AAE3-DF4A-4EA5-AE2F-7199F47B8FC6}"/>
    <cellStyle name="60% – Акцентування6 22" xfId="946" xr:uid="{A7142F1D-5777-4E11-8652-32D9A09C31FE}"/>
    <cellStyle name="60% – Акцентування6 23" xfId="947" xr:uid="{C93DF471-741F-42E9-A189-D8E021F20710}"/>
    <cellStyle name="60% – Акцентування6 24" xfId="948" xr:uid="{FFE8D632-1890-4E87-90A1-326878AAA057}"/>
    <cellStyle name="60% – Акцентування6 3" xfId="949" xr:uid="{99B34825-B363-4BF5-89B8-BAB6541126D3}"/>
    <cellStyle name="60% – Акцентування6 4" xfId="950" xr:uid="{BDC10001-7099-4436-8D3F-44A184797F1E}"/>
    <cellStyle name="60% – Акцентування6 5" xfId="951" xr:uid="{A1D8473E-D912-48DD-A6A9-4414B8830222}"/>
    <cellStyle name="60% – Акцентування6 6" xfId="952" xr:uid="{74FC2ECD-BAC6-4641-A7A4-CD2D275DA69B}"/>
    <cellStyle name="60% – Акцентування6 7" xfId="953" xr:uid="{4CE3FF06-ADF2-43C3-A165-9B7D23B3D5B3}"/>
    <cellStyle name="60% – Акцентування6 7 2" xfId="954" xr:uid="{C0FAD8DE-DC3E-45B6-93C0-6055024F4FE5}"/>
    <cellStyle name="60% – Акцентування6 7 3" xfId="955" xr:uid="{BC74A1C3-654D-477A-93AD-79E32C96839F}"/>
    <cellStyle name="60% – Акцентування6 7 4" xfId="956" xr:uid="{E14AF40E-0C39-44BA-AEF7-22525214655C}"/>
    <cellStyle name="60% – Акцентування6 8" xfId="957" xr:uid="{A6EDA046-D469-4902-8AA0-9D74428D624B}"/>
    <cellStyle name="60% – Акцентування6 8 2" xfId="958" xr:uid="{6F215AF6-36CE-4632-AD96-BCCE7BA67BB5}"/>
    <cellStyle name="60% – Акцентування6 8 3" xfId="959" xr:uid="{327BAA8F-7B86-4DD0-BD6A-65D30E067BA2}"/>
    <cellStyle name="60% – Акцентування6 9" xfId="960" xr:uid="{7F4DBE11-9BA8-4FD6-AFA7-041AFB651395}"/>
    <cellStyle name="60% – Акцентування6 9 2" xfId="961" xr:uid="{4A6D3791-D36D-4B0A-902D-77BB811DD741}"/>
    <cellStyle name="60% – колірна тема 1" xfId="2563" builtinId="32" hidden="1"/>
    <cellStyle name="60% – колірна тема 1 2" xfId="962" xr:uid="{12273B88-01C0-4396-93D3-BBC52CFEC492}"/>
    <cellStyle name="60% – колірна тема 2" xfId="2567" builtinId="36" hidden="1"/>
    <cellStyle name="60% – колірна тема 2 2" xfId="963" xr:uid="{B7320FB3-EB89-4D26-AF0B-6A3E7FCB058E}"/>
    <cellStyle name="60% – колірна тема 3" xfId="2571" builtinId="40" hidden="1"/>
    <cellStyle name="60% – колірна тема 3 2" xfId="964" xr:uid="{2897512D-80B3-4093-A58D-4E7E0AF25A03}"/>
    <cellStyle name="60% – колірна тема 4" xfId="2575" builtinId="44" hidden="1"/>
    <cellStyle name="60% – колірна тема 4 2" xfId="965" xr:uid="{B73F5D04-D650-41DC-88DA-C9586B5132E0}"/>
    <cellStyle name="60% – колірна тема 5" xfId="2579" builtinId="48" hidden="1"/>
    <cellStyle name="60% – колірна тема 5 2" xfId="966" xr:uid="{F6BA38B2-D9F9-4C22-8250-6BCA04AF6315}"/>
    <cellStyle name="60% – колірна тема 6" xfId="2583" builtinId="52" hidden="1"/>
    <cellStyle name="60% – колірна тема 6 2" xfId="967" xr:uid="{9FA09356-FB6B-4175-B16E-46D5AF906258}"/>
    <cellStyle name="60% — Акцент1" xfId="968" xr:uid="{1FC043DA-FC7A-45F6-ABA8-8FC0723B6715}"/>
    <cellStyle name="60% — Акцент2" xfId="969" xr:uid="{6CDA87C6-E418-4C81-A3E6-229FDD598768}"/>
    <cellStyle name="60% — Акцент3" xfId="970" xr:uid="{7FCA6E83-A256-4C61-9004-8407DC06BD5B}"/>
    <cellStyle name="60% — Акцент4" xfId="971" xr:uid="{7C60A2AA-5B6F-4039-B01B-EA388CFDC798}"/>
    <cellStyle name="60% — Акцент5" xfId="972" xr:uid="{4F3388A3-AFA7-4538-A5A6-2A69306DD9AE}"/>
    <cellStyle name="60% — Акцент6" xfId="973" xr:uid="{1C7941E4-F1D5-40B0-B77C-5BD2C51FC57D}"/>
    <cellStyle name="Aaia?iue [0]_laroux" xfId="974" xr:uid="{E82EFB3D-E4E0-4778-B076-E60B03589319}"/>
    <cellStyle name="Aaia?iue_laroux" xfId="975" xr:uid="{56ED6947-8E52-40AD-A5EB-2A29391A058E}"/>
    <cellStyle name="Accent1" xfId="976" xr:uid="{FCB627A2-F1B1-4EB5-B1C3-9E7B6308A601}"/>
    <cellStyle name="Accent2" xfId="977" xr:uid="{B7CA9C04-47B4-4A6D-BF2C-234E7B21488F}"/>
    <cellStyle name="Accent3" xfId="978" xr:uid="{0D0BE593-B418-40F2-AB39-F1E921400243}"/>
    <cellStyle name="Accent4" xfId="979" xr:uid="{9CFC88D3-483D-49FB-A90A-727CC5900E60}"/>
    <cellStyle name="Accent5" xfId="980" xr:uid="{D9F61B6D-6348-417B-AE5E-96F4D782E44D}"/>
    <cellStyle name="Accent6" xfId="981" xr:uid="{341B6E7E-E6B1-4212-848E-E08888DE1B9D}"/>
    <cellStyle name="Bad" xfId="982" xr:uid="{8BDC7BCE-9BC2-4822-BD84-A7393CE649AA}"/>
    <cellStyle name="C?O" xfId="983" xr:uid="{8AA9BA51-3035-4192-A94D-838B99D23E70}"/>
    <cellStyle name="Calculation" xfId="984" xr:uid="{0B4AEEAB-2DA0-4779-B720-4B1E675F98DD}"/>
    <cellStyle name="Cena$" xfId="985" xr:uid="{B8EF54FB-5BA3-45B5-BAF6-DC690492D13C}"/>
    <cellStyle name="CenaZ?" xfId="986" xr:uid="{033440BF-BABA-42E6-9FD6-0FED653A489D}"/>
    <cellStyle name="Ceny$" xfId="987" xr:uid="{7B240885-4F3A-4D27-846C-74F326C61AD4}"/>
    <cellStyle name="CenyZ?" xfId="988" xr:uid="{3C2D2209-E35C-4D3A-AAA9-8A45D58FBC7F}"/>
    <cellStyle name="Check Cell" xfId="989" xr:uid="{F1C46591-640D-4648-80D9-A45C7BF7C1CB}"/>
    <cellStyle name="Comma [0]_1996-1997-план 10 місяців" xfId="990" xr:uid="{BA13ABB4-3393-476A-97FF-18F72EB9BB6D}"/>
    <cellStyle name="Comma_1996-1997-план 10 місяців" xfId="991" xr:uid="{A5EAAFFD-3E0D-43A5-89DB-C75DC2D50F1B}"/>
    <cellStyle name="Currency [0]_1996-1997-план 10 місяців" xfId="992" xr:uid="{A4F43BB9-3F93-470E-B3AE-11D29C95E2B6}"/>
    <cellStyle name="Currency_1996-1997-план 10 місяців" xfId="993" xr:uid="{8AE9DB10-CFEA-493A-853D-A4DBEF003A91}"/>
    <cellStyle name="Data" xfId="994" xr:uid="{5652F191-BAD1-4647-BFC4-F973BB423FB9}"/>
    <cellStyle name="Dziesietny [0]_Arkusz1" xfId="995" xr:uid="{0AFA7773-F541-4092-9AA3-7697D10BE444}"/>
    <cellStyle name="Dziesietny_Arkusz1" xfId="996" xr:uid="{F2B227BB-3C74-4F8D-8D70-F4650FCB030C}"/>
    <cellStyle name="Explanatory Text" xfId="997" xr:uid="{039B35EA-0692-4D57-8F71-A1D3564539D6}"/>
    <cellStyle name="Followed Hyperlink" xfId="998" xr:uid="{21E64B58-B377-4F63-BFF5-E03449CCD557}"/>
    <cellStyle name="Good" xfId="999" xr:uid="{439BAA39-FAC8-40D6-82B3-ABFDF0C130FA}"/>
    <cellStyle name="Heading 1" xfId="1000" xr:uid="{7DC5C3AA-FBA4-409D-A8E2-B204AF4DAD6D}"/>
    <cellStyle name="Heading 2" xfId="1001" xr:uid="{6DD5F8C6-CD76-4528-8BC8-31FFCE302286}"/>
    <cellStyle name="Heading 3" xfId="1002" xr:uid="{7398DF7A-3A5F-4B77-BBD6-C407B462E351}"/>
    <cellStyle name="Heading 4" xfId="1003" xr:uid="{F37AA9F3-823D-4310-A184-756952AD7A68}"/>
    <cellStyle name="Headline I" xfId="1004" xr:uid="{3D09CF26-B474-4E08-9501-26C0355D1DEA}"/>
    <cellStyle name="Headline II" xfId="1005" xr:uid="{0750FEA5-0DC7-4EFA-AB80-F682F7E63539}"/>
    <cellStyle name="Headline III" xfId="1006" xr:uid="{F5BAB9B9-E45E-46C0-9A41-31A832B04DC7}"/>
    <cellStyle name="Hyperlink" xfId="1007" xr:uid="{11E22A46-687E-4532-BEE5-D8D3A11D6490}"/>
    <cellStyle name="Iau?iue_laroux" xfId="1008" xr:uid="{2B11E22A-D57B-43F1-86B7-105E3D6984F6}"/>
    <cellStyle name="Input" xfId="1009" xr:uid="{06FEC8B0-58F4-49BA-8719-155AC0907325}"/>
    <cellStyle name="Linked Cell" xfId="1010" xr:uid="{22FEC468-4DCD-43BA-8E6D-70ED297C6AAC}"/>
    <cellStyle name="Marza" xfId="1011" xr:uid="{4509A672-BC09-45C2-8F56-F97A344F3FA9}"/>
    <cellStyle name="Marza%" xfId="1012" xr:uid="{7A8EFC3E-FD7D-4819-A1C5-A9F0A72F1A07}"/>
    <cellStyle name="Nazwa" xfId="1013" xr:uid="{DBF0D3EF-FA1E-4A91-9EE7-D8B9887F3999}"/>
    <cellStyle name="Neutral" xfId="1014" xr:uid="{0B0BDAA9-5948-4628-8602-502B3C858DA0}"/>
    <cellStyle name="Normal" xfId="1015" xr:uid="{949ACBD9-8ABD-4FCA-A904-BFB4E0D4C2BB}"/>
    <cellStyle name="Normal_Доходи" xfId="1016" xr:uid="{A481B85F-0666-4D6B-A988-38B03433D28C}"/>
    <cellStyle name="normalni_laroux" xfId="1017" xr:uid="{0F9A094D-EA09-4BB8-A7D6-F3807F5A565E}"/>
    <cellStyle name="Normalny 2" xfId="1018" xr:uid="{CBAACBF3-F6B0-4FF9-9EAB-411E8C02D216}"/>
    <cellStyle name="Normalny_A-FOUR TECH" xfId="1019" xr:uid="{8F265182-0977-422F-8C3E-A910F9D25DF7}"/>
    <cellStyle name="Note" xfId="1020" xr:uid="{5C6F2B93-842F-47FD-968F-31D965C7EB22}"/>
    <cellStyle name="Oeiainiaue [0]_laroux" xfId="1021" xr:uid="{C6DE36E2-DBDF-4C47-94DD-72991CC60DF4}"/>
    <cellStyle name="Oeiainiaue_laroux" xfId="1022" xr:uid="{586DF5A7-6C27-44E4-BD60-C20DA5CB3A47}"/>
    <cellStyle name="Output" xfId="1023" xr:uid="{AAD6FBD3-987E-47F2-B269-DE804F575E1B}"/>
    <cellStyle name="Title" xfId="1024" xr:uid="{A585485F-0942-43CB-A321-02D19AECA79C}"/>
    <cellStyle name="Total" xfId="1025" xr:uid="{E40AA1E8-0E5C-4224-9D80-40A98C4C77A0}"/>
    <cellStyle name="TrOds" xfId="1026" xr:uid="{66B2710F-B038-442B-A200-1D03F89B022F}"/>
    <cellStyle name="Tytul" xfId="1027" xr:uid="{FA2CF462-E237-4A49-9759-EC1F1B8DB44C}"/>
    <cellStyle name="Walutowy [0]_Arkusz1" xfId="1028" xr:uid="{EA3ACA4E-C879-4954-9B24-591E4451E494}"/>
    <cellStyle name="Walutowy_Arkusz1" xfId="1029" xr:uid="{A2EEE480-9B63-423D-8C8E-0C2602D722B7}"/>
    <cellStyle name="Warning Text" xfId="1030" xr:uid="{0491D559-C321-45F3-82A9-80D56B8B514E}"/>
    <cellStyle name="Акцент1" xfId="1031" xr:uid="{934BCE73-C151-44F0-87AB-A2A863133732}"/>
    <cellStyle name="Акцент2" xfId="1032" xr:uid="{6953932A-A6DC-419C-A2CF-4C41B0AF4BC3}"/>
    <cellStyle name="Акцент3" xfId="1033" xr:uid="{4C68FAFA-FA36-471B-89F9-0E52E1532241}"/>
    <cellStyle name="Акцент4" xfId="1034" xr:uid="{4A7E1D24-4220-42C3-854D-27308E6D4F2F}"/>
    <cellStyle name="Акцент5" xfId="1035" xr:uid="{E657B5B6-B33C-44D7-961E-F351171B79F7}"/>
    <cellStyle name="Акцент6" xfId="1036" xr:uid="{C498586A-878D-42E6-A47E-6911095E2E22}"/>
    <cellStyle name="Акцентування1" xfId="1037" xr:uid="{96752EF0-CEE4-4F0D-BA85-10079217CD75}"/>
    <cellStyle name="Акцентування1 10" xfId="1038" xr:uid="{792EA746-3CEC-4506-AA10-7CE9572009A6}"/>
    <cellStyle name="Акцентування1 11" xfId="1039" xr:uid="{77175BF6-0508-436F-9A1E-AC533B08374B}"/>
    <cellStyle name="Акцентування1 12" xfId="1040" xr:uid="{886D63D5-7D1B-4FE5-8559-76CE6ECCAC56}"/>
    <cellStyle name="Акцентування1 13" xfId="1041" xr:uid="{D617A573-EB3E-4954-8C1C-E0579834193F}"/>
    <cellStyle name="Акцентування1 14" xfId="1042" xr:uid="{DBE836CC-E0F7-4A0A-87B1-FBADA1ACE3FE}"/>
    <cellStyle name="Акцентування1 14 2" xfId="1043" xr:uid="{0A96D19E-0F31-433E-9779-53ECAD2E6B63}"/>
    <cellStyle name="Акцентування1 14 3" xfId="1044" xr:uid="{47C054AD-453E-43AF-B9AD-36FCE8E971F2}"/>
    <cellStyle name="Акцентування1 15" xfId="1045" xr:uid="{84B585D6-7186-4FCD-BEF8-77D20BD9C0F9}"/>
    <cellStyle name="Акцентування1 15 2" xfId="1046" xr:uid="{8D57566E-D26D-4908-BFC4-B9ADAD8DF0A0}"/>
    <cellStyle name="Акцентування1 16" xfId="1047" xr:uid="{48DC6A3A-69A2-42D3-A6AE-700E7FB6A6BF}"/>
    <cellStyle name="Акцентування1 16 2" xfId="1048" xr:uid="{7F2BA13C-3AD5-48E5-B7DB-48D7AD746F2F}"/>
    <cellStyle name="Акцентування1 17" xfId="1049" xr:uid="{965C603D-7F62-47FE-9358-608972F9F1ED}"/>
    <cellStyle name="Акцентування1 18" xfId="1050" xr:uid="{06D3B08C-975A-406C-AF43-F18D2D9FDD84}"/>
    <cellStyle name="Акцентування1 19" xfId="1051" xr:uid="{85B70391-72FD-4AEC-8FC1-7AF31062F56F}"/>
    <cellStyle name="Акцентування1 2" xfId="1052" xr:uid="{BEB1ADD9-038F-456F-A642-F6513C4FB184}"/>
    <cellStyle name="Акцентування1 2 10" xfId="1053" xr:uid="{BA3B5FB7-7E8C-46BE-AB8A-C26229378ED3}"/>
    <cellStyle name="Акцентування1 2 11" xfId="1054" xr:uid="{3A294CDD-1956-4C95-8C42-4445CE9B0F58}"/>
    <cellStyle name="Акцентування1 2 2" xfId="1055" xr:uid="{444D6444-F0A0-40AB-8EAD-D4C76AD8EE1E}"/>
    <cellStyle name="Акцентування1 2 3" xfId="1056" xr:uid="{02C318A4-8D0B-4AC3-9C09-E1D54ED21D36}"/>
    <cellStyle name="Акцентування1 2 4" xfId="1057" xr:uid="{6609432A-1A98-461A-86AD-26B49BDADCCB}"/>
    <cellStyle name="Акцентування1 2 5" xfId="1058" xr:uid="{7E4B74B6-8B57-4D33-B5DF-10909125BDDE}"/>
    <cellStyle name="Акцентування1 2 6" xfId="1059" xr:uid="{08B37583-56FE-4436-9550-C5A110E5DE12}"/>
    <cellStyle name="Акцентування1 2 7" xfId="1060" xr:uid="{2712DBBB-C0EC-4214-AF3D-E2897E439E05}"/>
    <cellStyle name="Акцентування1 2 8" xfId="1061" xr:uid="{37F53ABB-1EBC-4D9E-933F-ADEC72B42768}"/>
    <cellStyle name="Акцентування1 2 9" xfId="1062" xr:uid="{7EFA895C-F0A2-40D5-8480-FCFC898D3742}"/>
    <cellStyle name="Акцентування1 20" xfId="1063" xr:uid="{3104E47A-9042-48C9-9D7B-D208001D8C89}"/>
    <cellStyle name="Акцентування1 20 2" xfId="1064" xr:uid="{858D0013-5137-43F8-9498-F18997E8E754}"/>
    <cellStyle name="Акцентування1 21" xfId="1065" xr:uid="{CD1D4C02-18E5-462C-8996-F97D83C62F4F}"/>
    <cellStyle name="Акцентування1 22" xfId="1066" xr:uid="{FEF04CA0-16D6-4170-BC94-2DF11CCD57D7}"/>
    <cellStyle name="Акцентування1 23" xfId="1067" xr:uid="{85324C9F-DAE1-4D67-8E53-964B01FFD7D0}"/>
    <cellStyle name="Акцентування1 24" xfId="1068" xr:uid="{3C9BD8D3-CCDA-4AD1-8E43-F62EACAF1E05}"/>
    <cellStyle name="Акцентування1 3" xfId="1069" xr:uid="{D4C3895B-A986-4C80-88DD-FE456185F13D}"/>
    <cellStyle name="Акцентування1 4" xfId="1070" xr:uid="{3B61E0D4-9F00-41CE-823D-2D11A6090390}"/>
    <cellStyle name="Акцентування1 5" xfId="1071" xr:uid="{9843AEE7-A435-4C4F-9E00-BD570508964A}"/>
    <cellStyle name="Акцентування1 6" xfId="1072" xr:uid="{C2F5DE67-ABC5-4FC4-B1D7-2C43FD280AA1}"/>
    <cellStyle name="Акцентування1 7" xfId="1073" xr:uid="{146CD66A-F14D-421C-ABEB-13E17CAAC1C1}"/>
    <cellStyle name="Акцентування1 7 2" xfId="1074" xr:uid="{67CFBFB5-774A-4FDF-93BE-9EFADD55F595}"/>
    <cellStyle name="Акцентування1 7 3" xfId="1075" xr:uid="{AA6743BF-4D5A-4B47-801B-B1F4C60F8F4F}"/>
    <cellStyle name="Акцентування1 7 4" xfId="1076" xr:uid="{8F516858-08BC-4EDA-98AE-60DA5E77D936}"/>
    <cellStyle name="Акцентування1 8" xfId="1077" xr:uid="{FAE09C0C-EDD7-49AA-8980-9C0991DE0EA8}"/>
    <cellStyle name="Акцентування1 8 2" xfId="1078" xr:uid="{37A9C4ED-4247-4EFA-A062-AAFBDA19452B}"/>
    <cellStyle name="Акцентування1 8 3" xfId="1079" xr:uid="{4C4EA5BC-E94C-4EB8-8324-A6E3B8DCF495}"/>
    <cellStyle name="Акцентування1 9" xfId="1080" xr:uid="{D801A51C-8697-4DCF-8622-2BB7BD3778D8}"/>
    <cellStyle name="Акцентування1 9 2" xfId="1081" xr:uid="{F38801C5-0AE0-4DF9-8AB4-1FD32971CFDF}"/>
    <cellStyle name="Акцентування2" xfId="1082" xr:uid="{A1682AD1-8859-4933-9CFC-6B96E2FDF2D3}"/>
    <cellStyle name="Акцентування2 10" xfId="1083" xr:uid="{652043FF-6ADC-4BFA-A9F2-F01A35B5D07D}"/>
    <cellStyle name="Акцентування2 11" xfId="1084" xr:uid="{D90CFE05-074B-475B-9D65-339605E5F93A}"/>
    <cellStyle name="Акцентування2 12" xfId="1085" xr:uid="{F540ECB3-A7C6-42EB-89E3-86BC4F46EC1D}"/>
    <cellStyle name="Акцентування2 13" xfId="1086" xr:uid="{4B06BD99-54BA-40C7-878E-C7671311929B}"/>
    <cellStyle name="Акцентування2 14" xfId="1087" xr:uid="{AD5EFF5E-2197-48A8-B645-0BD0DE75D0A2}"/>
    <cellStyle name="Акцентування2 14 2" xfId="1088" xr:uid="{77449DCF-E1D7-496C-AEDF-8BA05722B419}"/>
    <cellStyle name="Акцентування2 14 3" xfId="1089" xr:uid="{890A36E9-11B8-41C6-90BC-1736C514092C}"/>
    <cellStyle name="Акцентування2 15" xfId="1090" xr:uid="{214F9205-8A02-40A9-BDB2-C7ADC1F75AEC}"/>
    <cellStyle name="Акцентування2 15 2" xfId="1091" xr:uid="{B4E89145-2E1B-4E1E-A69B-B85DADB150F2}"/>
    <cellStyle name="Акцентування2 16" xfId="1092" xr:uid="{5AE4F4F0-CAFA-4FC3-B1BB-57EA13DB4AEE}"/>
    <cellStyle name="Акцентування2 16 2" xfId="1093" xr:uid="{2624F145-E2C9-493B-B0D4-CBDB622F5C72}"/>
    <cellStyle name="Акцентування2 17" xfId="1094" xr:uid="{4DFF31A9-68FC-478F-ADC2-1DB5AD5AF037}"/>
    <cellStyle name="Акцентування2 18" xfId="1095" xr:uid="{12AEC4DC-CD23-4AFB-9AC2-25B7CA1A476C}"/>
    <cellStyle name="Акцентування2 19" xfId="1096" xr:uid="{A5C2EC49-9B49-4722-B045-1AB123EEA32C}"/>
    <cellStyle name="Акцентування2 2" xfId="1097" xr:uid="{34C3B74D-7313-4833-A331-D02BD4C5DC90}"/>
    <cellStyle name="Акцентування2 2 10" xfId="1098" xr:uid="{7D275455-933B-4835-8C1E-122A80DE1180}"/>
    <cellStyle name="Акцентування2 2 11" xfId="1099" xr:uid="{88274CF6-B574-4A88-93E5-02D607600191}"/>
    <cellStyle name="Акцентування2 2 2" xfId="1100" xr:uid="{47CAC198-2A0F-48FB-86B9-6F07BAD30096}"/>
    <cellStyle name="Акцентування2 2 3" xfId="1101" xr:uid="{6D9778B9-1FE2-4FFD-AD99-8DA0F7779C25}"/>
    <cellStyle name="Акцентування2 2 4" xfId="1102" xr:uid="{2BC38BC0-7DD5-4E65-8A0E-1CA816741F6C}"/>
    <cellStyle name="Акцентування2 2 5" xfId="1103" xr:uid="{BCA2CF4C-D427-4DE7-84A5-9373336E8479}"/>
    <cellStyle name="Акцентування2 2 6" xfId="1104" xr:uid="{DB38A16B-81AF-4FBF-810B-E08946AEBF79}"/>
    <cellStyle name="Акцентування2 2 7" xfId="1105" xr:uid="{C1AB3CE4-FB33-41D7-A76D-3AFA5952AA1E}"/>
    <cellStyle name="Акцентування2 2 8" xfId="1106" xr:uid="{F8AC27F4-8548-46EE-B4F0-DF9260DE8DD5}"/>
    <cellStyle name="Акцентування2 2 9" xfId="1107" xr:uid="{4258F1FB-3A76-4F1A-89A7-6C70F8AD1C43}"/>
    <cellStyle name="Акцентування2 20" xfId="1108" xr:uid="{6506B3B8-F6B4-4037-A5FC-E7F0368ADB2D}"/>
    <cellStyle name="Акцентування2 20 2" xfId="1109" xr:uid="{A7CCBA0D-F4E0-456A-B8B8-C459325CEC52}"/>
    <cellStyle name="Акцентування2 21" xfId="1110" xr:uid="{BF2B88DD-7EEF-4F95-9EE1-E212946A86FA}"/>
    <cellStyle name="Акцентування2 22" xfId="1111" xr:uid="{3694FB5B-243F-4742-9407-CC259F6A2B31}"/>
    <cellStyle name="Акцентування2 23" xfId="1112" xr:uid="{FB86B0F3-4A86-44CE-9F07-1E1350E4060A}"/>
    <cellStyle name="Акцентування2 24" xfId="1113" xr:uid="{53CD50D2-80A3-4670-A4BF-5EF83432AE25}"/>
    <cellStyle name="Акцентування2 3" xfId="1114" xr:uid="{8C390020-1F8C-49F5-88D4-6EE6BB173410}"/>
    <cellStyle name="Акцентування2 4" xfId="1115" xr:uid="{F9DC58A5-3006-4A66-A06D-B71536E1D2CE}"/>
    <cellStyle name="Акцентування2 5" xfId="1116" xr:uid="{3E308EE6-0A38-4516-8F9B-3C66B8337E61}"/>
    <cellStyle name="Акцентування2 6" xfId="1117" xr:uid="{72A7DC87-28EC-4FC7-B39E-D09AA0E8DDAF}"/>
    <cellStyle name="Акцентування2 7" xfId="1118" xr:uid="{5DE45ABA-21DA-4DF6-9C67-A5A057E7EB67}"/>
    <cellStyle name="Акцентування2 7 2" xfId="1119" xr:uid="{067CB4F5-AB12-4887-BE95-EFD469ADA927}"/>
    <cellStyle name="Акцентування2 7 3" xfId="1120" xr:uid="{B1A5758F-2FFC-4463-A0DC-516017EE7390}"/>
    <cellStyle name="Акцентування2 7 4" xfId="1121" xr:uid="{9AAD97BD-97FD-4837-AE20-0B3A450B8E41}"/>
    <cellStyle name="Акцентування2 8" xfId="1122" xr:uid="{B7A5C3E1-C3ED-4429-BE51-C481E98FCAE3}"/>
    <cellStyle name="Акцентування2 8 2" xfId="1123" xr:uid="{95648F14-86EA-4728-BA8E-730FEA1D1EBE}"/>
    <cellStyle name="Акцентування2 8 3" xfId="1124" xr:uid="{AABD141A-31AE-4D1D-A8F3-DB44B16B20BC}"/>
    <cellStyle name="Акцентування2 9" xfId="1125" xr:uid="{9317AA64-CB65-4E3C-A2C3-3D222BA370C9}"/>
    <cellStyle name="Акцентування2 9 2" xfId="1126" xr:uid="{294D7ABD-02E9-48C9-AD0B-E844D393B103}"/>
    <cellStyle name="Акцентування3" xfId="1127" xr:uid="{DD0EF9C2-1038-41E2-89C3-9993E56B8677}"/>
    <cellStyle name="Акцентування3 10" xfId="1128" xr:uid="{5EA28433-706E-487B-88D5-C3CB62497150}"/>
    <cellStyle name="Акцентування3 11" xfId="1129" xr:uid="{6D68D2F1-37F7-428D-AA37-4C81D1585B80}"/>
    <cellStyle name="Акцентування3 12" xfId="1130" xr:uid="{780971CA-38C7-4616-A680-BE9AA16047D6}"/>
    <cellStyle name="Акцентування3 13" xfId="1131" xr:uid="{2FC5D836-725B-4FA9-AB57-2C2DD1442796}"/>
    <cellStyle name="Акцентування3 14" xfId="1132" xr:uid="{6448D5D2-95D2-4A3B-B5F8-804CE4F1E4D1}"/>
    <cellStyle name="Акцентування3 14 2" xfId="1133" xr:uid="{A7E35C8A-0635-4558-B961-F8B0787493B2}"/>
    <cellStyle name="Акцентування3 14 3" xfId="1134" xr:uid="{36E52674-BFF6-4C74-B745-FA14B33EF62A}"/>
    <cellStyle name="Акцентування3 15" xfId="1135" xr:uid="{34550D9E-44BA-47E4-AEE7-E94A78C42D69}"/>
    <cellStyle name="Акцентування3 15 2" xfId="1136" xr:uid="{C1A079EF-BAD7-44B3-A934-8EB020FAD985}"/>
    <cellStyle name="Акцентування3 16" xfId="1137" xr:uid="{B4707C70-1B79-4FAC-A12A-68A162E04AD0}"/>
    <cellStyle name="Акцентування3 16 2" xfId="1138" xr:uid="{F928AA00-8B8B-4DEF-B511-C029E4350654}"/>
    <cellStyle name="Акцентування3 17" xfId="1139" xr:uid="{8604BE64-A6DA-42AD-84F2-FC987402217D}"/>
    <cellStyle name="Акцентування3 18" xfId="1140" xr:uid="{0C5ED60B-A205-4D92-A578-4526EEF27BA4}"/>
    <cellStyle name="Акцентування3 19" xfId="1141" xr:uid="{40ECCF72-3CF8-4001-B5CA-A172924B3F5B}"/>
    <cellStyle name="Акцентування3 2" xfId="1142" xr:uid="{A5C5FAD7-4AA0-414D-BBB6-0868C7253E11}"/>
    <cellStyle name="Акцентування3 2 10" xfId="1143" xr:uid="{A58C298F-EC0F-4F98-A09A-1E6D3171BC57}"/>
    <cellStyle name="Акцентування3 2 11" xfId="1144" xr:uid="{943AA172-3BC4-4386-8B91-8369B96D53F1}"/>
    <cellStyle name="Акцентування3 2 2" xfId="1145" xr:uid="{1318275C-3C65-42B7-A5A5-E9DC5990FC3E}"/>
    <cellStyle name="Акцентування3 2 3" xfId="1146" xr:uid="{C41C09C1-17E5-437A-B518-D6C3F2D5A667}"/>
    <cellStyle name="Акцентування3 2 4" xfId="1147" xr:uid="{A754507A-FEAA-40F7-9F50-87B5542DA628}"/>
    <cellStyle name="Акцентування3 2 5" xfId="1148" xr:uid="{39BA2C80-9467-4161-A63A-7800E6F07100}"/>
    <cellStyle name="Акцентування3 2 6" xfId="1149" xr:uid="{B00B9136-A66C-4C2F-9E3E-897FE0856E15}"/>
    <cellStyle name="Акцентування3 2 7" xfId="1150" xr:uid="{585E9773-0E7F-4444-A7B2-D1D04CF60617}"/>
    <cellStyle name="Акцентування3 2 8" xfId="1151" xr:uid="{784CCA96-3EF1-4A80-8C79-44B85B7D7638}"/>
    <cellStyle name="Акцентування3 2 9" xfId="1152" xr:uid="{41EACFEB-A1DD-44BA-B50E-E806BAF47C54}"/>
    <cellStyle name="Акцентування3 20" xfId="1153" xr:uid="{52DD3C42-B9F1-4A8E-BAA4-074052881EDD}"/>
    <cellStyle name="Акцентування3 20 2" xfId="1154" xr:uid="{2DEB391B-F37E-405C-9F42-AC0D441C5F15}"/>
    <cellStyle name="Акцентування3 21" xfId="1155" xr:uid="{2B2730E6-A824-4A0D-9955-767074D32FE2}"/>
    <cellStyle name="Акцентування3 22" xfId="1156" xr:uid="{B4BA2EDF-3A7A-4B13-97B9-39E6CB1AA7AE}"/>
    <cellStyle name="Акцентування3 23" xfId="1157" xr:uid="{34CB2AAD-97F1-4FA1-B3D3-78F5B1F4B521}"/>
    <cellStyle name="Акцентування3 24" xfId="1158" xr:uid="{AC5656CC-B082-4FBE-85D4-1880F290B1B2}"/>
    <cellStyle name="Акцентування3 3" xfId="1159" xr:uid="{74D973A4-7D0D-47C3-B5EA-5756C355BEA7}"/>
    <cellStyle name="Акцентування3 4" xfId="1160" xr:uid="{C158DFD4-EC72-4773-ABE6-AA2E7FFF21B2}"/>
    <cellStyle name="Акцентування3 5" xfId="1161" xr:uid="{038716E3-E179-42DB-B3C9-8D7E8975077C}"/>
    <cellStyle name="Акцентування3 6" xfId="1162" xr:uid="{2F6D32D3-86AC-4FFB-98EF-85F50E928220}"/>
    <cellStyle name="Акцентування3 7" xfId="1163" xr:uid="{33E51A31-8D4D-41DE-AACB-70B51F97BDB9}"/>
    <cellStyle name="Акцентування3 7 2" xfId="1164" xr:uid="{BBBEC4C5-8C0F-4026-A06A-BD5B57C9F4AE}"/>
    <cellStyle name="Акцентування3 7 3" xfId="1165" xr:uid="{A13571AB-8FAF-4664-9AF5-B78FDFFAED4E}"/>
    <cellStyle name="Акцентування3 7 4" xfId="1166" xr:uid="{5584540E-27A0-4424-ACBF-3CB3D2AE7D8D}"/>
    <cellStyle name="Акцентування3 8" xfId="1167" xr:uid="{A20D8FB7-D2A0-4B24-AD0C-47566EFF1E52}"/>
    <cellStyle name="Акцентування3 8 2" xfId="1168" xr:uid="{9A6A1FCA-50C4-47B6-AD61-3FA59B6B36C0}"/>
    <cellStyle name="Акцентування3 8 3" xfId="1169" xr:uid="{8A096BD2-F2A6-49A6-8CA4-78126E69A213}"/>
    <cellStyle name="Акцентування3 9" xfId="1170" xr:uid="{BFAF4CF5-4C77-4886-A790-B25A626A5B67}"/>
    <cellStyle name="Акцентування3 9 2" xfId="1171" xr:uid="{8B9F0C8E-76C6-4A27-8DA9-780BAD71ABEA}"/>
    <cellStyle name="Акцентування4" xfId="1172" xr:uid="{5685846E-C5B8-4147-9EC8-9289E903D547}"/>
    <cellStyle name="Акцентування4 10" xfId="1173" xr:uid="{B92E560C-9207-47F2-9F68-5B9FB61AAF66}"/>
    <cellStyle name="Акцентування4 11" xfId="1174" xr:uid="{D0E8A660-9427-4CFA-A187-AEB8911A6B67}"/>
    <cellStyle name="Акцентування4 12" xfId="1175" xr:uid="{85397ED6-09E8-45C6-B01E-FA4487D0515E}"/>
    <cellStyle name="Акцентування4 13" xfId="1176" xr:uid="{7C02DDE5-8A43-4158-A610-E49095825606}"/>
    <cellStyle name="Акцентування4 14" xfId="1177" xr:uid="{FCB67629-6627-46C1-9291-23E57949C827}"/>
    <cellStyle name="Акцентування4 14 2" xfId="1178" xr:uid="{0348EC36-2067-4303-822C-FFCE0ECC2444}"/>
    <cellStyle name="Акцентування4 14 3" xfId="1179" xr:uid="{E7C49C70-A4E9-47DA-8328-4BFF9FD71410}"/>
    <cellStyle name="Акцентування4 15" xfId="1180" xr:uid="{F61C0C9A-E905-4AE6-935A-83BBE2984C6D}"/>
    <cellStyle name="Акцентування4 15 2" xfId="1181" xr:uid="{95080909-5EAE-421F-8196-8F71DD2A3698}"/>
    <cellStyle name="Акцентування4 16" xfId="1182" xr:uid="{D2153157-7541-455D-ADC8-E23D18FAC6CA}"/>
    <cellStyle name="Акцентування4 16 2" xfId="1183" xr:uid="{C91B1747-AF29-4EAD-A2BF-350F12A99D17}"/>
    <cellStyle name="Акцентування4 17" xfId="1184" xr:uid="{732C2FFC-173A-4213-9890-92CA09F3E801}"/>
    <cellStyle name="Акцентування4 18" xfId="1185" xr:uid="{63C3A4E2-711B-4EA0-A0A1-0B55F22DFDEC}"/>
    <cellStyle name="Акцентування4 19" xfId="1186" xr:uid="{CF70F42E-AEA1-446A-872C-9AB4F4F5B8E7}"/>
    <cellStyle name="Акцентування4 2" xfId="1187" xr:uid="{ED2650A0-5056-40EE-8993-A5BC5A314179}"/>
    <cellStyle name="Акцентування4 2 10" xfId="1188" xr:uid="{E972173F-3DF8-4CB9-9C8C-95E86DC68334}"/>
    <cellStyle name="Акцентування4 2 11" xfId="1189" xr:uid="{0391EFC4-19C8-4B38-A6D9-6D54DF065CFE}"/>
    <cellStyle name="Акцентування4 2 2" xfId="1190" xr:uid="{89D6CB98-B59E-40EC-BDAE-28742B15A34A}"/>
    <cellStyle name="Акцентування4 2 3" xfId="1191" xr:uid="{7003FD9C-ECC5-42E6-AA17-5220AC00CF35}"/>
    <cellStyle name="Акцентування4 2 4" xfId="1192" xr:uid="{4F1B924C-1ACD-497E-A088-1470CBFE251B}"/>
    <cellStyle name="Акцентування4 2 5" xfId="1193" xr:uid="{17F9FBBE-C393-404A-B393-13440F1C632E}"/>
    <cellStyle name="Акцентування4 2 6" xfId="1194" xr:uid="{D7D10EA1-CBD5-4BEF-B737-037C39900E63}"/>
    <cellStyle name="Акцентування4 2 7" xfId="1195" xr:uid="{5712E808-5880-4D5D-99A8-99440EC88931}"/>
    <cellStyle name="Акцентування4 2 8" xfId="1196" xr:uid="{25A9058D-3759-45BD-AC4A-41D1EEEEB067}"/>
    <cellStyle name="Акцентування4 2 9" xfId="1197" xr:uid="{4AFD0CF7-6F4B-484D-B7C9-A31D8A1A1ABB}"/>
    <cellStyle name="Акцентування4 20" xfId="1198" xr:uid="{6F0F5EC7-1E30-4CD5-AC7F-FF138CE3651B}"/>
    <cellStyle name="Акцентування4 20 2" xfId="1199" xr:uid="{7D443EE7-EA18-4F47-A386-B233CF0AC8F5}"/>
    <cellStyle name="Акцентування4 21" xfId="1200" xr:uid="{7F99B65F-9E41-416F-A641-CD9CAA875F0D}"/>
    <cellStyle name="Акцентування4 22" xfId="1201" xr:uid="{E3F7FD91-2BEC-4715-84AB-147F96B3B454}"/>
    <cellStyle name="Акцентування4 23" xfId="1202" xr:uid="{5DF51DA4-5640-49E1-A3B8-6C96748155A4}"/>
    <cellStyle name="Акцентування4 24" xfId="1203" xr:uid="{77579B27-1BD5-4E54-8B04-3DBEA48FD16F}"/>
    <cellStyle name="Акцентування4 3" xfId="1204" xr:uid="{38CE4F62-8879-4489-8DFB-5F947ADE8F4E}"/>
    <cellStyle name="Акцентування4 4" xfId="1205" xr:uid="{1A42DE49-2BFA-402A-B44C-B130EEAA76AC}"/>
    <cellStyle name="Акцентування4 5" xfId="1206" xr:uid="{534362AD-2EB3-47DC-B5BC-287EB6531AD4}"/>
    <cellStyle name="Акцентування4 6" xfId="1207" xr:uid="{4C261AE7-3A54-406D-9321-D808D65F8C79}"/>
    <cellStyle name="Акцентування4 7" xfId="1208" xr:uid="{8E7DD5D4-9D82-4435-B18E-14BCB10200A9}"/>
    <cellStyle name="Акцентування4 7 2" xfId="1209" xr:uid="{CFAEEB5E-1ED2-4097-945A-B86E9E1F7EC6}"/>
    <cellStyle name="Акцентування4 7 3" xfId="1210" xr:uid="{3F99B58A-F7CD-49B6-842D-2BB5BF00DD51}"/>
    <cellStyle name="Акцентування4 7 4" xfId="1211" xr:uid="{1A1860E6-D4C3-40D9-9791-EFF4152070E9}"/>
    <cellStyle name="Акцентування4 8" xfId="1212" xr:uid="{766C00D3-036C-43AE-9938-B9D772AC7D0C}"/>
    <cellStyle name="Акцентування4 8 2" xfId="1213" xr:uid="{3180C241-B950-4C5B-8BC6-3E7D00CE4E08}"/>
    <cellStyle name="Акцентування4 8 3" xfId="1214" xr:uid="{BCD60BFE-DC07-4E8D-AC23-F9EE00EF379C}"/>
    <cellStyle name="Акцентування4 9" xfId="1215" xr:uid="{B914A5C2-9207-4777-9AC7-5B9759A914D8}"/>
    <cellStyle name="Акцентування4 9 2" xfId="1216" xr:uid="{2E74B043-42F9-4D9A-9189-857034235D1C}"/>
    <cellStyle name="Акцентування5" xfId="1217" xr:uid="{C9133EFC-14DC-4C8C-9081-44BDFCE98706}"/>
    <cellStyle name="Акцентування5 10" xfId="1218" xr:uid="{EC337532-47E1-451F-AF76-8586E535F863}"/>
    <cellStyle name="Акцентування5 11" xfId="1219" xr:uid="{AC11C067-1A9E-4DE4-9C82-995F29BAF530}"/>
    <cellStyle name="Акцентування5 12" xfId="1220" xr:uid="{7CBAAF70-5E48-49F9-8E43-6DB4A37C45E9}"/>
    <cellStyle name="Акцентування5 13" xfId="1221" xr:uid="{AC48448F-A394-4DA4-AB85-174FD329195B}"/>
    <cellStyle name="Акцентування5 14" xfId="1222" xr:uid="{896BA79E-C392-4B97-ABC9-4B79F2436939}"/>
    <cellStyle name="Акцентування5 14 2" xfId="1223" xr:uid="{2EE4C01E-CCB1-4005-B477-EE4899154BBD}"/>
    <cellStyle name="Акцентування5 14 3" xfId="1224" xr:uid="{4312735A-BAA8-409B-86B3-5AC5F4516F8E}"/>
    <cellStyle name="Акцентування5 15" xfId="1225" xr:uid="{0D74A107-6BE2-4568-A867-71F7A6FFB59A}"/>
    <cellStyle name="Акцентування5 15 2" xfId="1226" xr:uid="{E9AE707E-173F-4E02-94E6-B37A9DFEF72E}"/>
    <cellStyle name="Акцентування5 16" xfId="1227" xr:uid="{638A4A98-2D14-4EEC-AAC8-99F8DB283DF5}"/>
    <cellStyle name="Акцентування5 16 2" xfId="1228" xr:uid="{8BA37B2B-542E-4AE2-A740-A2AD41481F71}"/>
    <cellStyle name="Акцентування5 17" xfId="1229" xr:uid="{853B5D20-2E28-4814-9B5E-DF56C9C52F56}"/>
    <cellStyle name="Акцентування5 18" xfId="1230" xr:uid="{CE1C93AD-9FC6-492F-ABC2-2829C309AC9F}"/>
    <cellStyle name="Акцентування5 19" xfId="1231" xr:uid="{95C71BFA-C233-4C55-81E3-1535DE990690}"/>
    <cellStyle name="Акцентування5 2" xfId="1232" xr:uid="{030C8255-9EC2-4C53-A280-5CEE0BED66B3}"/>
    <cellStyle name="Акцентування5 2 10" xfId="1233" xr:uid="{E1CBA579-B931-4B8F-951A-633A7765AACE}"/>
    <cellStyle name="Акцентування5 2 11" xfId="1234" xr:uid="{CB69059A-E296-439E-9800-FF008D742EB1}"/>
    <cellStyle name="Акцентування5 2 2" xfId="1235" xr:uid="{3DE1CBD3-6DCB-476F-AAA5-8B0952710037}"/>
    <cellStyle name="Акцентування5 2 3" xfId="1236" xr:uid="{C72108B8-3A3B-4286-8FDD-8F1AF0CDE793}"/>
    <cellStyle name="Акцентування5 2 4" xfId="1237" xr:uid="{D679E7E3-BAE6-4C34-825C-FA274E4E6BEF}"/>
    <cellStyle name="Акцентування5 2 5" xfId="1238" xr:uid="{D777D6D0-89BE-4416-947F-7789978E1C88}"/>
    <cellStyle name="Акцентування5 2 6" xfId="1239" xr:uid="{08EC78CA-D24B-4187-82BA-265151349FCF}"/>
    <cellStyle name="Акцентування5 2 7" xfId="1240" xr:uid="{FE4C5235-219B-4D62-92D6-50C5687DA76B}"/>
    <cellStyle name="Акцентування5 2 8" xfId="1241" xr:uid="{07710A5A-9B13-4861-B8AA-15959C52D5A3}"/>
    <cellStyle name="Акцентування5 2 9" xfId="1242" xr:uid="{EB8A8B46-E6CC-4727-820C-7DDA380410B5}"/>
    <cellStyle name="Акцентування5 20" xfId="1243" xr:uid="{6F6DE955-20BF-4FD6-B3CA-64C6E86872A2}"/>
    <cellStyle name="Акцентування5 20 2" xfId="1244" xr:uid="{0AB3C9E5-62A1-40BC-A518-4D2B3C18622E}"/>
    <cellStyle name="Акцентування5 21" xfId="1245" xr:uid="{54DBE99C-C789-47B0-8672-F9047EDB0477}"/>
    <cellStyle name="Акцентування5 22" xfId="1246" xr:uid="{B3432EFA-1F5B-4DDA-A7E3-2D8B4F8BFC4B}"/>
    <cellStyle name="Акцентування5 23" xfId="1247" xr:uid="{88320DC6-D329-4463-9D4D-1B424323436F}"/>
    <cellStyle name="Акцентування5 24" xfId="1248" xr:uid="{CFD72789-7E4D-4D55-907F-98E6C8076699}"/>
    <cellStyle name="Акцентування5 3" xfId="1249" xr:uid="{E0AEDAFB-F409-4229-95A4-D1014F813700}"/>
    <cellStyle name="Акцентування5 4" xfId="1250" xr:uid="{E35DA2C3-2D00-49DE-B9FC-414284971224}"/>
    <cellStyle name="Акцентування5 5" xfId="1251" xr:uid="{2E906658-6734-4C2D-B175-2C4EDBE978CA}"/>
    <cellStyle name="Акцентування5 6" xfId="1252" xr:uid="{1AAE5325-FAAF-4451-B159-7CC532C44C4D}"/>
    <cellStyle name="Акцентування5 7" xfId="1253" xr:uid="{F62D34A6-1D63-4BFE-8FDB-2F512942E222}"/>
    <cellStyle name="Акцентування5 7 2" xfId="1254" xr:uid="{D4B4B10A-0DBC-4DB4-9C89-2BAB0E9B6925}"/>
    <cellStyle name="Акцентування5 7 3" xfId="1255" xr:uid="{2D378B3B-03A1-4502-92D9-2C3881BE4173}"/>
    <cellStyle name="Акцентування5 7 4" xfId="1256" xr:uid="{CD47A477-DB46-4A8F-8469-3DBB6D3049D4}"/>
    <cellStyle name="Акцентування5 8" xfId="1257" xr:uid="{D07FB704-085D-4E30-A52E-F262CC6F91A3}"/>
    <cellStyle name="Акцентування5 8 2" xfId="1258" xr:uid="{074AC118-977C-4B99-B9C3-A23B226BC178}"/>
    <cellStyle name="Акцентування5 8 3" xfId="1259" xr:uid="{18760765-BC28-4E36-AC52-4C763606A83E}"/>
    <cellStyle name="Акцентування5 9" xfId="1260" xr:uid="{7C0E00BB-73AA-4B27-AA5A-74898F8DC291}"/>
    <cellStyle name="Акцентування5 9 2" xfId="1261" xr:uid="{CFFAD309-1ADB-4BDF-8120-5A50404EE611}"/>
    <cellStyle name="Акцентування6" xfId="1262" xr:uid="{6678C6B9-ED0C-4946-8937-C0984E87CA05}"/>
    <cellStyle name="Акцентування6 10" xfId="1263" xr:uid="{D9D528E0-6158-4911-9641-F0E1E131B9B2}"/>
    <cellStyle name="Акцентування6 11" xfId="1264" xr:uid="{7F310923-D1C9-4A38-9D3A-A04F25B8937A}"/>
    <cellStyle name="Акцентування6 12" xfId="1265" xr:uid="{179EE489-F438-418A-BF04-D4D2434E5D0B}"/>
    <cellStyle name="Акцентування6 13" xfId="1266" xr:uid="{3F7B5EC7-FFA7-448A-9311-22F28413535F}"/>
    <cellStyle name="Акцентування6 14" xfId="1267" xr:uid="{9B7290DE-4020-4E31-8171-D875BEED7ECD}"/>
    <cellStyle name="Акцентування6 14 2" xfId="1268" xr:uid="{5E3F6B52-718C-48F1-ABC6-B654A91CF3DA}"/>
    <cellStyle name="Акцентування6 14 3" xfId="1269" xr:uid="{E494BC41-B09C-456A-9274-759E2C8CF615}"/>
    <cellStyle name="Акцентування6 15" xfId="1270" xr:uid="{B1C87E84-A81F-426F-BA8A-213B3ADFC8C0}"/>
    <cellStyle name="Акцентування6 15 2" xfId="1271" xr:uid="{75B381AC-AEEA-46B6-8A4A-F6C16EF1C398}"/>
    <cellStyle name="Акцентування6 16" xfId="1272" xr:uid="{8B61CD06-6778-41B0-A134-D7BA39BF4EEF}"/>
    <cellStyle name="Акцентування6 16 2" xfId="1273" xr:uid="{D1D076C7-3988-4196-AD09-C0823A999A72}"/>
    <cellStyle name="Акцентування6 17" xfId="1274" xr:uid="{46426008-CF29-4A69-AB9C-093F1A148BB6}"/>
    <cellStyle name="Акцентування6 18" xfId="1275" xr:uid="{FC051218-C89D-4347-948B-0DF2C4EAA990}"/>
    <cellStyle name="Акцентування6 19" xfId="1276" xr:uid="{4AB1A009-9957-465B-9839-C441BE0D33FD}"/>
    <cellStyle name="Акцентування6 2" xfId="1277" xr:uid="{E4C6346F-BE39-4D2B-B44E-6F7FEE86609E}"/>
    <cellStyle name="Акцентування6 2 10" xfId="1278" xr:uid="{1988EA99-C596-44BB-99BC-CC54522F7B43}"/>
    <cellStyle name="Акцентування6 2 11" xfId="1279" xr:uid="{0C5C162E-E7BA-419B-86A0-ACA7132A9719}"/>
    <cellStyle name="Акцентування6 2 2" xfId="1280" xr:uid="{F459D1CC-F4D0-488D-AB73-70312853DA3F}"/>
    <cellStyle name="Акцентування6 2 3" xfId="1281" xr:uid="{0CFAAD54-0493-41FE-ABC9-C89B57C53D01}"/>
    <cellStyle name="Акцентування6 2 4" xfId="1282" xr:uid="{92CDF447-AEE3-4BAD-A97D-378B5FE3AB7D}"/>
    <cellStyle name="Акцентування6 2 5" xfId="1283" xr:uid="{68AB4C86-C295-491E-B521-01239D8E493E}"/>
    <cellStyle name="Акцентування6 2 6" xfId="1284" xr:uid="{CB2ABE1D-71F9-4393-AFC3-7793C1F5ABE8}"/>
    <cellStyle name="Акцентування6 2 7" xfId="1285" xr:uid="{2D88C407-1A57-4FA8-94C5-ADBF5C178B86}"/>
    <cellStyle name="Акцентування6 2 8" xfId="1286" xr:uid="{8E4FD137-6925-4594-A8B1-4328F04F2981}"/>
    <cellStyle name="Акцентування6 2 9" xfId="1287" xr:uid="{B3BF984D-B827-4112-B3E0-8146AC28F546}"/>
    <cellStyle name="Акцентування6 20" xfId="1288" xr:uid="{82E1D000-953F-4EBA-A82E-2CA0D5A6534B}"/>
    <cellStyle name="Акцентування6 20 2" xfId="1289" xr:uid="{A61AFB16-4E7B-4B84-8CAE-058487F38CE4}"/>
    <cellStyle name="Акцентування6 21" xfId="1290" xr:uid="{333392B5-5317-487C-AAF9-90BA3B56BDA4}"/>
    <cellStyle name="Акцентування6 22" xfId="1291" xr:uid="{CD7634F6-1758-44D4-A702-A5956A38B84B}"/>
    <cellStyle name="Акцентування6 23" xfId="1292" xr:uid="{8E687E74-08D2-49D0-AC86-A14B54A38B48}"/>
    <cellStyle name="Акцентування6 24" xfId="1293" xr:uid="{DBE5D5EC-8110-4E4C-9757-E74BBCB31125}"/>
    <cellStyle name="Акцентування6 3" xfId="1294" xr:uid="{0438A0AF-05A0-41EA-A209-1E8DCC106CC6}"/>
    <cellStyle name="Акцентування6 4" xfId="1295" xr:uid="{7AF23245-F34A-4D10-827E-3D8EE2CF678F}"/>
    <cellStyle name="Акцентування6 5" xfId="1296" xr:uid="{151F0050-AB91-45F7-AA0F-3CA55A0BFCE7}"/>
    <cellStyle name="Акцентування6 6" xfId="1297" xr:uid="{505EBDEF-2A41-4D17-AFAF-35A3DA040760}"/>
    <cellStyle name="Акцентування6 7" xfId="1298" xr:uid="{BED5B4F8-105D-4F8C-A789-30B2F43062B8}"/>
    <cellStyle name="Акцентування6 7 2" xfId="1299" xr:uid="{5B5C8FA6-7877-4AE5-9258-A837E8D7CA3E}"/>
    <cellStyle name="Акцентування6 7 3" xfId="1300" xr:uid="{C068ED54-FC9E-48A8-8756-095FB8B2F03D}"/>
    <cellStyle name="Акцентування6 7 4" xfId="1301" xr:uid="{AC903FA0-10D0-47D0-B2C0-EEA76296A207}"/>
    <cellStyle name="Акцентування6 8" xfId="1302" xr:uid="{BC00D8F9-49BE-4905-96F9-45533677AB57}"/>
    <cellStyle name="Акцентування6 8 2" xfId="1303" xr:uid="{AC7AA832-E610-4BE0-A664-9DBB66F7A783}"/>
    <cellStyle name="Акцентування6 8 3" xfId="1304" xr:uid="{C78A7D6A-6A4D-4167-B7AD-7CA0C08E44AD}"/>
    <cellStyle name="Акцентування6 9" xfId="1305" xr:uid="{F4942005-B018-49DA-B71C-A4A919109F19}"/>
    <cellStyle name="Акцентування6 9 2" xfId="1306" xr:uid="{A7D59CB6-3B3B-4949-9DCF-F2C767180C1C}"/>
    <cellStyle name="Ввід" xfId="2551" builtinId="20" hidden="1"/>
    <cellStyle name="Ввід 10" xfId="1307" xr:uid="{CF157711-1C97-4259-B170-8AE0DF1DF3AB}"/>
    <cellStyle name="Ввід 11" xfId="1308" xr:uid="{0D404A3D-3C3D-4A6D-AD69-B6299AFFCA3C}"/>
    <cellStyle name="Ввід 12" xfId="1309" xr:uid="{00DEC8E5-C352-48C7-86BA-5CD04F76E92A}"/>
    <cellStyle name="Ввід 13" xfId="1310" xr:uid="{8ECB79B0-9A03-449E-9A0A-A3A8B41F4CE0}"/>
    <cellStyle name="Ввід 14" xfId="1311" xr:uid="{C71B38C4-D261-4ADB-9346-A93525AC1C89}"/>
    <cellStyle name="Ввід 14 2" xfId="1312" xr:uid="{34949314-1B45-4485-87BB-EFBB63B98EB2}"/>
    <cellStyle name="Ввід 14 3" xfId="1313" xr:uid="{DA59AB7A-EF15-4E6B-BBB3-946267A4DB3E}"/>
    <cellStyle name="Ввід 15" xfId="1314" xr:uid="{2C223A37-8E7E-4F7A-9746-16E82A570D36}"/>
    <cellStyle name="Ввід 15 2" xfId="1315" xr:uid="{B35B7907-FB43-4B64-9790-1DAADC5882AC}"/>
    <cellStyle name="Ввід 16" xfId="1316" xr:uid="{DD8C8B3A-7925-45FC-B02D-9E297D87F503}"/>
    <cellStyle name="Ввід 16 2" xfId="1317" xr:uid="{3B0C0184-7D0E-4022-892E-6B8C298F8B88}"/>
    <cellStyle name="Ввід 17" xfId="1318" xr:uid="{0D3F8513-B6D5-4FA9-8454-0777889E860C}"/>
    <cellStyle name="Ввід 18" xfId="1319" xr:uid="{F45B091A-E81B-4B2B-972B-BE1CF810C835}"/>
    <cellStyle name="Ввід 19" xfId="1320" xr:uid="{79082200-7F14-49C8-8FBB-4A1BCB8B684B}"/>
    <cellStyle name="Ввід 2" xfId="1321" xr:uid="{4288D3F1-D965-44D0-8241-0736AF07752C}"/>
    <cellStyle name="Ввід 2 10" xfId="1322" xr:uid="{758B3350-B8E2-4BE6-AA1D-31A60C0A37D9}"/>
    <cellStyle name="Ввід 2 11" xfId="1323" xr:uid="{2280968C-9C72-428F-87AA-AFD64893724D}"/>
    <cellStyle name="Ввід 2 2" xfId="1324" xr:uid="{634B3193-15CC-474B-8494-60140CE1F02A}"/>
    <cellStyle name="Ввід 2 3" xfId="1325" xr:uid="{A3074858-553E-4935-843F-902454F5A8C9}"/>
    <cellStyle name="Ввід 2 4" xfId="1326" xr:uid="{549A103E-BF0A-416E-8E6C-BF7C6E00FA90}"/>
    <cellStyle name="Ввід 2 5" xfId="1327" xr:uid="{E371D954-B8AE-42CA-8A8D-A8C74C127A77}"/>
    <cellStyle name="Ввід 2 6" xfId="1328" xr:uid="{CE991984-6423-47DB-9727-5B3618F9A93D}"/>
    <cellStyle name="Ввід 2 7" xfId="1329" xr:uid="{7140FEA0-3443-4845-8BF6-6F660B790FA4}"/>
    <cellStyle name="Ввід 2 8" xfId="1330" xr:uid="{36856467-8FEB-4591-86E2-9F2E57DCE6FC}"/>
    <cellStyle name="Ввід 2 9" xfId="1331" xr:uid="{3DC4DC72-D940-4CE7-A469-87526E041401}"/>
    <cellStyle name="Ввід 20" xfId="1332" xr:uid="{59F81BF7-BEA0-44DD-81D0-ADE256CA7F42}"/>
    <cellStyle name="Ввід 20 2" xfId="1333" xr:uid="{604A2122-06D6-4D21-9994-E2DAB13A5786}"/>
    <cellStyle name="Ввід 21" xfId="1334" xr:uid="{060DB249-1F67-4FB1-9610-CE4E57ACBBF8}"/>
    <cellStyle name="Ввід 22" xfId="1335" xr:uid="{A87EB05D-3AC6-4565-9FD0-4FD1080D426B}"/>
    <cellStyle name="Ввід 23" xfId="1336" xr:uid="{822B0D22-C132-4B32-8DE7-1635A49BFE23}"/>
    <cellStyle name="Ввід 24" xfId="1337" xr:uid="{A7E02051-CA3B-457F-A1A9-A1E1A1B74B75}"/>
    <cellStyle name="Ввід 3" xfId="1338" xr:uid="{1663F88D-A866-4436-9B48-3121602300BC}"/>
    <cellStyle name="Ввід 4" xfId="1339" xr:uid="{BD9D0DE3-CCEE-4673-8F2F-6E026BAB69F5}"/>
    <cellStyle name="Ввід 5" xfId="1340" xr:uid="{0109BFB3-B7ED-4F96-B30F-8AB58FF92295}"/>
    <cellStyle name="Ввід 6" xfId="1341" xr:uid="{4D068E53-7757-4B4D-B27D-75643DC4B4D9}"/>
    <cellStyle name="Ввід 7" xfId="1342" xr:uid="{C14679A0-828F-4EBC-83B9-A5679FB90C31}"/>
    <cellStyle name="Ввід 7 2" xfId="1343" xr:uid="{57F0D9FA-05C8-46CD-A089-9CABF683535F}"/>
    <cellStyle name="Ввід 7 3" xfId="1344" xr:uid="{209DAB41-32DB-41AD-A814-8F22779BF20C}"/>
    <cellStyle name="Ввід 7 4" xfId="1345" xr:uid="{234C2C9F-1761-4E1C-9178-B81B9C137F3F}"/>
    <cellStyle name="Ввід 8" xfId="1346" xr:uid="{6D5349C0-8E66-4F96-8D9B-8030721C275D}"/>
    <cellStyle name="Ввід 8 2" xfId="1347" xr:uid="{C18F600F-B3F0-4938-AA1B-A885641819A5}"/>
    <cellStyle name="Ввід 8 3" xfId="1348" xr:uid="{F64A58FB-A2F0-413F-8D3D-8B716916B87C}"/>
    <cellStyle name="Ввід 9" xfId="1349" xr:uid="{2C32B9AF-6E23-4735-A81E-C8942C2F91B4}"/>
    <cellStyle name="Ввід 9 2" xfId="1350" xr:uid="{F31CC4C4-8EB5-4F40-8397-31D4960CD95B}"/>
    <cellStyle name="Ввод" xfId="1351" xr:uid="{5C720F11-D964-45B2-B920-5FB6E3C1493A}"/>
    <cellStyle name="Ввод " xfId="1352" xr:uid="{73B740CC-0D09-47EA-B85E-92434B98A3FC}"/>
    <cellStyle name="Відсотковий 2" xfId="1353" xr:uid="{F1BEA137-7F7E-4FAE-BA4B-7478C373EB83}"/>
    <cellStyle name="Вывод" xfId="1354" xr:uid="{2D79EB5A-19D1-4D17-8151-9502D9E2777F}"/>
    <cellStyle name="Вычисление" xfId="1355" xr:uid="{C320A05B-A877-4D11-AA4A-47CAF81A6389}"/>
    <cellStyle name="Гарний" xfId="2548" builtinId="26" hidden="1"/>
    <cellStyle name="Гарний 2" xfId="1356" xr:uid="{4FF14FD1-4486-440D-ACB1-52D6090C861C}"/>
    <cellStyle name="Добре" xfId="1357" xr:uid="{7443F8E2-1D73-4846-8246-66520B8188CB}"/>
    <cellStyle name="Добре 10" xfId="1358" xr:uid="{8BA85E8E-80C7-4801-AC46-7061ED3C7F6C}"/>
    <cellStyle name="Добре 11" xfId="1359" xr:uid="{B1CF6C4D-B8BC-4E96-B4F9-6E15FCEA8684}"/>
    <cellStyle name="Добре 12" xfId="1360" xr:uid="{29D49E05-C531-49F9-967C-E6EF5BEF4403}"/>
    <cellStyle name="Добре 13" xfId="1361" xr:uid="{BD6F2EA8-E30F-4F7A-9A52-5051732EC53F}"/>
    <cellStyle name="Добре 14" xfId="1362" xr:uid="{BDF8B958-79DA-42D7-84D9-EA686F286E24}"/>
    <cellStyle name="Добре 14 2" xfId="1363" xr:uid="{80EFC452-5637-4298-8C24-7F28312117C0}"/>
    <cellStyle name="Добре 14 3" xfId="1364" xr:uid="{66977308-EF77-42F0-927D-1C7FAE6681C3}"/>
    <cellStyle name="Добре 15" xfId="1365" xr:uid="{DF454BBE-880A-4A4A-A985-C0EF33CB3054}"/>
    <cellStyle name="Добре 15 2" xfId="1366" xr:uid="{DCC735FE-6949-4BF9-857D-E2B603688575}"/>
    <cellStyle name="Добре 16" xfId="1367" xr:uid="{76FDD80D-8008-4C2D-8E4A-F82E841367CA}"/>
    <cellStyle name="Добре 16 2" xfId="1368" xr:uid="{D9E0DBF2-5931-419C-BE7A-5DA2A82D7A49}"/>
    <cellStyle name="Добре 17" xfId="1369" xr:uid="{FEB41828-5ABC-4608-A6DE-E99C30E550A8}"/>
    <cellStyle name="Добре 18" xfId="1370" xr:uid="{2B748E85-E315-4889-9F77-7AA01552465A}"/>
    <cellStyle name="Добре 19" xfId="1371" xr:uid="{DD755E3F-9685-4AEA-AFAD-DCBEB6084770}"/>
    <cellStyle name="Добре 2" xfId="1372" xr:uid="{9C4E9305-3CEB-49F9-8ABC-C9CEABE15B29}"/>
    <cellStyle name="Добре 2 10" xfId="1373" xr:uid="{19BD5821-3AA9-480B-A29D-04D95DB9743B}"/>
    <cellStyle name="Добре 2 11" xfId="1374" xr:uid="{5C538F8B-484B-4026-B770-FFB3BA11A68B}"/>
    <cellStyle name="Добре 2 2" xfId="1375" xr:uid="{F88E91E9-462D-4B05-939A-A203E0CB7AC0}"/>
    <cellStyle name="Добре 2 3" xfId="1376" xr:uid="{0C9E82B1-2BCC-4EE2-8E11-3CA7DCBDC968}"/>
    <cellStyle name="Добре 2 4" xfId="1377" xr:uid="{E9A9D3E3-B443-4FC1-B875-4B32FB0262CB}"/>
    <cellStyle name="Добре 2 5" xfId="1378" xr:uid="{2B761390-EF8B-4DFA-AC73-DB89770C064C}"/>
    <cellStyle name="Добре 2 6" xfId="1379" xr:uid="{E5F3C2DA-A05A-4D81-BA06-00B110A36303}"/>
    <cellStyle name="Добре 2 7" xfId="1380" xr:uid="{4809E50E-3CD4-4C50-B3C0-FA80E8D591C5}"/>
    <cellStyle name="Добре 2 8" xfId="1381" xr:uid="{F3B3B476-A8C6-4EA5-A947-B855D8C9A64D}"/>
    <cellStyle name="Добре 2 9" xfId="1382" xr:uid="{611AC079-3775-4259-A2E7-E4631976262E}"/>
    <cellStyle name="Добре 20" xfId="1383" xr:uid="{0D298550-B9D1-459F-8AAC-6B21DB8F5DF0}"/>
    <cellStyle name="Добре 20 2" xfId="1384" xr:uid="{88294F7F-C576-40D7-AB20-497A897FE601}"/>
    <cellStyle name="Добре 21" xfId="1385" xr:uid="{F202DE47-2C74-4875-B8CA-CD4D8FF523D5}"/>
    <cellStyle name="Добре 22" xfId="1386" xr:uid="{2694B4CC-F913-4424-A0C7-2E388A897CEC}"/>
    <cellStyle name="Добре 23" xfId="1387" xr:uid="{0180679F-0C95-4106-BA73-4F1C5BF1249D}"/>
    <cellStyle name="Добре 24" xfId="1388" xr:uid="{78355C92-CF4F-4962-81FA-0548FC836325}"/>
    <cellStyle name="Добре 3" xfId="1389" xr:uid="{963B5622-A61E-4E5D-9E7C-77D9EBFE50FD}"/>
    <cellStyle name="Добре 4" xfId="1390" xr:uid="{DC60A300-7F44-4FE7-81EB-DFA6DBD5B817}"/>
    <cellStyle name="Добре 5" xfId="1391" xr:uid="{1B7D6588-B5E2-415D-840F-2C4D3068E7D3}"/>
    <cellStyle name="Добре 6" xfId="1392" xr:uid="{7BF001FA-DE0B-44C6-A368-AC4532E70E05}"/>
    <cellStyle name="Добре 7" xfId="1393" xr:uid="{0860D204-954D-48DA-86C9-80F71C5B7776}"/>
    <cellStyle name="Добре 7 2" xfId="1394" xr:uid="{4DD2335F-48F5-4698-9151-A64F807AFDCC}"/>
    <cellStyle name="Добре 7 3" xfId="1395" xr:uid="{339C8A27-9ECE-43A2-BF2C-0017C3EF82D2}"/>
    <cellStyle name="Добре 7 4" xfId="1396" xr:uid="{ABFB0B5F-F2F8-476B-9074-51A94344D36F}"/>
    <cellStyle name="Добре 8" xfId="1397" xr:uid="{0D7D69A1-1E0C-4F4E-9AD2-129B9C26D5B4}"/>
    <cellStyle name="Добре 8 2" xfId="1398" xr:uid="{706A6DA2-8D0F-42DB-9717-B6AA2C7D71D7}"/>
    <cellStyle name="Добре 8 3" xfId="1399" xr:uid="{E77EF7E4-253E-4C1E-AC68-1396473D7B41}"/>
    <cellStyle name="Добре 9" xfId="1400" xr:uid="{56444AAE-0BF6-4BB3-847A-3AB99035F67C}"/>
    <cellStyle name="Добре 9 2" xfId="1401" xr:uid="{58303BCC-7E9C-470D-A4CB-39881D1F238B}"/>
    <cellStyle name="Заголовок" xfId="1402" xr:uid="{BF851FA7-E0C5-4CAF-8042-1C0F83E75A63}"/>
    <cellStyle name="Заголовок 1 10" xfId="1403" xr:uid="{DCC8A47E-FED7-4166-B8E2-1E4E4BF33BA4}"/>
    <cellStyle name="Заголовок 1 11" xfId="1404" xr:uid="{F431F6A9-CFA3-4677-A8C9-8CDFEDF35407}"/>
    <cellStyle name="Заголовок 1 12" xfId="1405" xr:uid="{23DC7703-E41C-449D-86F8-6E9C55C1CED9}"/>
    <cellStyle name="Заголовок 1 13" xfId="1406" xr:uid="{2472416E-8ACA-41C3-8698-456428D72152}"/>
    <cellStyle name="Заголовок 1 14" xfId="1407" xr:uid="{1937CCFD-537E-4DE3-9293-084A60389D69}"/>
    <cellStyle name="Заголовок 1 14 2" xfId="1408" xr:uid="{1F5C3C97-3792-4AAE-8DB6-ED3913A23242}"/>
    <cellStyle name="Заголовок 1 14 3" xfId="1409" xr:uid="{E8F2CCB1-C79E-4BFC-800E-8486018F00EE}"/>
    <cellStyle name="Заголовок 1 14_НУШ 2023 розподіл ПКМ 1023" xfId="1410" xr:uid="{5D743B24-4131-4051-91F3-C2D68D8EA789}"/>
    <cellStyle name="Заголовок 1 15" xfId="1411" xr:uid="{5A964FB7-C033-49C1-8300-DBDBB7446117}"/>
    <cellStyle name="Заголовок 1 15 2" xfId="1412" xr:uid="{AB8AE0A8-7D61-43F4-8013-DE2EE5453BD8}"/>
    <cellStyle name="Заголовок 1 15_НУШ 2023 розподіл ПКМ 1023" xfId="1413" xr:uid="{B875A2B4-1BF6-45EA-B702-0BFB08CB05C3}"/>
    <cellStyle name="Заголовок 1 16" xfId="1414" xr:uid="{9C724E9E-4125-43DD-A0D0-D137A42E678D}"/>
    <cellStyle name="Заголовок 1 16 2" xfId="1415" xr:uid="{6E7DBAB7-57BD-4DE6-B516-CDD742966425}"/>
    <cellStyle name="Заголовок 1 16_НУШ 2023 розподіл ПКМ 1023" xfId="1416" xr:uid="{27BAF6B6-3E37-478F-AF84-3D685006D984}"/>
    <cellStyle name="Заголовок 1 17" xfId="1417" xr:uid="{04AAC3C4-5AC3-4661-9106-2E716F0BB048}"/>
    <cellStyle name="Заголовок 1 18" xfId="1418" xr:uid="{BED0D07E-42F0-4657-A232-A885DBD5F822}"/>
    <cellStyle name="Заголовок 1 19" xfId="1419" xr:uid="{296E311C-A141-43D0-9983-A118C962AAB7}"/>
    <cellStyle name="Заголовок 1 2" xfId="1420" xr:uid="{D213B66D-D02F-44E5-A7F8-EC6561B86CC7}"/>
    <cellStyle name="Заголовок 1 2 10" xfId="1421" xr:uid="{94A3DA2D-34DB-4F6C-BA37-7526D450D6D7}"/>
    <cellStyle name="Заголовок 1 2 11" xfId="1422" xr:uid="{AEC18DFA-4E43-47AD-8AFD-004761B4D377}"/>
    <cellStyle name="Заголовок 1 2 2" xfId="1423" xr:uid="{64137E8E-A74F-482C-A2A9-161FF7BB4C8F}"/>
    <cellStyle name="Заголовок 1 2 3" xfId="1424" xr:uid="{F1656F7C-0F7D-4D22-B016-498CDE520B6D}"/>
    <cellStyle name="Заголовок 1 2 4" xfId="1425" xr:uid="{63526699-8A37-4E88-B143-7BF487AD65AF}"/>
    <cellStyle name="Заголовок 1 2 5" xfId="1426" xr:uid="{2834EEA9-864E-451E-BE44-5B8BD422C7BD}"/>
    <cellStyle name="Заголовок 1 2 6" xfId="1427" xr:uid="{57093AD9-F897-4895-9644-756AD6C027E1}"/>
    <cellStyle name="Заголовок 1 2 7" xfId="1428" xr:uid="{DF70F414-6838-4F8D-A3B5-2EFA66F1D74A}"/>
    <cellStyle name="Заголовок 1 2 8" xfId="1429" xr:uid="{D6F68799-15EF-4B2C-85E9-2378E64E04E4}"/>
    <cellStyle name="Заголовок 1 2 9" xfId="1430" xr:uid="{84DCECA1-9CD0-47D4-8644-CAD6A1678A8E}"/>
    <cellStyle name="Заголовок 1 2_Дод 1 доходи" xfId="1431" xr:uid="{5BA002A5-96A5-4BB5-A370-BFD373995DAA}"/>
    <cellStyle name="Заголовок 1 20" xfId="1432" xr:uid="{40DBEE18-046E-4849-8609-40FE2CD15E4B}"/>
    <cellStyle name="Заголовок 1 20 2" xfId="1433" xr:uid="{092F7C26-48BC-4ADF-92AF-D58ABA27A0B8}"/>
    <cellStyle name="Заголовок 1 20_НУШ 2023 розподіл ПКМ 1023" xfId="1434" xr:uid="{232BDFC8-55DC-4AC0-AF1B-11B99E75E524}"/>
    <cellStyle name="Заголовок 1 21" xfId="1435" xr:uid="{29E2D739-FBF1-4269-956B-0B1988A8C67E}"/>
    <cellStyle name="Заголовок 1 22" xfId="1436" xr:uid="{47052157-8D69-4266-B82F-DC1617C96BD3}"/>
    <cellStyle name="Заголовок 1 23" xfId="1437" xr:uid="{41C2E274-1206-474B-BF14-F23348A2DF9D}"/>
    <cellStyle name="Заголовок 1 24" xfId="1438" xr:uid="{E388E8C4-DBBC-4C5C-8367-D76BEE2052A2}"/>
    <cellStyle name="Заголовок 1 25" xfId="1439" xr:uid="{2CD13601-B082-42F3-B6C9-467D09FFCF76}"/>
    <cellStyle name="Заголовок 1 26" xfId="1440" xr:uid="{197B434C-0F07-4A8F-9867-C6AA2FC9C3C3}"/>
    <cellStyle name="Заголовок 1 3" xfId="1441" xr:uid="{9F92584A-3661-456C-8694-A727A4536ACB}"/>
    <cellStyle name="Заголовок 1 4" xfId="1442" xr:uid="{51AC29FD-381D-494D-9579-37F5D66A4D78}"/>
    <cellStyle name="Заголовок 1 5" xfId="1443" xr:uid="{CD25AB6C-A09E-473D-B7F9-E5778A02D555}"/>
    <cellStyle name="Заголовок 1 6" xfId="1444" xr:uid="{A72F621B-605A-40FC-AEFB-108ECAF5789B}"/>
    <cellStyle name="Заголовок 1 7" xfId="1445" xr:uid="{F320F48E-C126-468E-8E52-66050C289009}"/>
    <cellStyle name="Заголовок 1 7 2" xfId="1446" xr:uid="{5F817A06-9EA0-452C-89DB-A9A791774D36}"/>
    <cellStyle name="Заголовок 1 7 3" xfId="1447" xr:uid="{89174F57-0397-421C-A37D-935DFECF1B4F}"/>
    <cellStyle name="Заголовок 1 7 4" xfId="1448" xr:uid="{BD5AC432-9F47-469F-BA51-9FAA490A6666}"/>
    <cellStyle name="Заголовок 1 7_НУШ 2023 розподіл ПКМ 1023" xfId="1449" xr:uid="{C6AC5C04-B29F-492E-81C3-D7938269B1C4}"/>
    <cellStyle name="Заголовок 1 8" xfId="1450" xr:uid="{53631BA5-05A1-4972-8103-CA0A2799D983}"/>
    <cellStyle name="Заголовок 1 8 2" xfId="1451" xr:uid="{F7342EFC-88D1-4CB0-BDC7-5CC98FDA5A45}"/>
    <cellStyle name="Заголовок 1 8 3" xfId="1452" xr:uid="{FA3E56DE-CA65-4C4F-B122-704657D2A617}"/>
    <cellStyle name="Заголовок 1 8_НУШ 2023 розподіл ПКМ 1023" xfId="1453" xr:uid="{0AAEF634-31FE-4635-9CF8-3ADA237AFF2C}"/>
    <cellStyle name="Заголовок 1 9" xfId="1454" xr:uid="{BF261AF3-0BBE-4646-A2BE-AA8933207D93}"/>
    <cellStyle name="Заголовок 1 9 2" xfId="1455" xr:uid="{50F4282C-4701-4120-9309-7F89238FA0E7}"/>
    <cellStyle name="Заголовок 1 9_НУШ 2023 розподіл ПКМ 1023" xfId="1456" xr:uid="{C95BEEAE-95FF-4D90-B1B5-965F3F2CCAC8}"/>
    <cellStyle name="Заголовок 2 10" xfId="1457" xr:uid="{820F8AF9-3A56-4479-8DBE-38AF89589E0E}"/>
    <cellStyle name="Заголовок 2 11" xfId="1458" xr:uid="{BE68E824-A93E-49FF-9CC3-13F801017EDB}"/>
    <cellStyle name="Заголовок 2 12" xfId="1459" xr:uid="{E497C2AD-8842-480F-BD94-0826BCDC6B1D}"/>
    <cellStyle name="Заголовок 2 13" xfId="1460" xr:uid="{0A8903AE-8817-4B20-BA2D-A7C87A666B46}"/>
    <cellStyle name="Заголовок 2 14" xfId="1461" xr:uid="{DFCBBCE5-DC2E-4D16-A573-F287277D2D2B}"/>
    <cellStyle name="Заголовок 2 14 2" xfId="1462" xr:uid="{2BC2E809-7BEB-42E2-A65D-74877942C765}"/>
    <cellStyle name="Заголовок 2 14 3" xfId="1463" xr:uid="{D5F3898C-9CA8-4CE1-8EA8-C7E39B9C719C}"/>
    <cellStyle name="Заголовок 2 14_Додатки до розпорядження виправл 21.12.2023" xfId="1464" xr:uid="{C9B9A788-617C-4E43-8DA4-9CAADA079053}"/>
    <cellStyle name="Заголовок 2 15" xfId="1465" xr:uid="{43225D08-0FCA-42B6-AAE8-EF1182D68FF3}"/>
    <cellStyle name="Заголовок 2 15 2" xfId="1466" xr:uid="{10D2BDB0-5F17-4CBD-8006-80407C777936}"/>
    <cellStyle name="Заголовок 2 15_Додатки до розпорядження виправл 21.12.2023" xfId="1467" xr:uid="{A6F23B6E-C92E-494C-A58B-EC13862E0482}"/>
    <cellStyle name="Заголовок 2 16" xfId="1468" xr:uid="{84BE8DA2-5B77-4312-AEBA-78D089E950D1}"/>
    <cellStyle name="Заголовок 2 16 2" xfId="1469" xr:uid="{953C00F4-03E0-4F47-AC2D-081F075FC5A6}"/>
    <cellStyle name="Заголовок 2 16_Додатки до розпорядження виправл 21.12.2023" xfId="1470" xr:uid="{EE0F81D2-87ED-4D66-A20B-4019AA326263}"/>
    <cellStyle name="Заголовок 2 17" xfId="1471" xr:uid="{833F1988-E6DA-42D6-A85D-809893906AED}"/>
    <cellStyle name="Заголовок 2 18" xfId="1472" xr:uid="{E8AF3E26-1BDB-4238-9A26-FD073E1757D2}"/>
    <cellStyle name="Заголовок 2 19" xfId="1473" xr:uid="{EB3679BD-BCAE-4496-AF45-D214A09904D9}"/>
    <cellStyle name="Заголовок 2 2" xfId="1474" xr:uid="{DE38FF5B-D6AD-4D7E-BA7F-AE0B2B553BC2}"/>
    <cellStyle name="Заголовок 2 2 10" xfId="1475" xr:uid="{8A9E81FC-E026-4728-8D78-A38972F144DE}"/>
    <cellStyle name="Заголовок 2 2 11" xfId="1476" xr:uid="{8F07330B-6E3E-4191-8131-0676FC879C72}"/>
    <cellStyle name="Заголовок 2 2 2" xfId="1477" xr:uid="{B2D4C83F-1E5B-47D2-B043-C58A5D53084A}"/>
    <cellStyle name="Заголовок 2 2 3" xfId="1478" xr:uid="{FAF9DE6E-8F0B-4C0A-951C-BD88BCD480BB}"/>
    <cellStyle name="Заголовок 2 2 4" xfId="1479" xr:uid="{754C38EB-EDB3-4C55-8620-903C1FB18ACD}"/>
    <cellStyle name="Заголовок 2 2 5" xfId="1480" xr:uid="{9D33198C-49BC-46D6-A921-9A3470D3E404}"/>
    <cellStyle name="Заголовок 2 2 6" xfId="1481" xr:uid="{65B99D1D-9D6D-4FDE-991A-0C84F350AE50}"/>
    <cellStyle name="Заголовок 2 2 7" xfId="1482" xr:uid="{87F7BCD1-9E5A-4BBB-A762-9EA63CC9BF95}"/>
    <cellStyle name="Заголовок 2 2 8" xfId="1483" xr:uid="{B80B79D4-15E6-42F6-8121-4E73493D0455}"/>
    <cellStyle name="Заголовок 2 2 9" xfId="1484" xr:uid="{F4F59F10-9BC9-4C21-B308-40E48FABEC79}"/>
    <cellStyle name="Заголовок 2 2_Дод 1 доходи" xfId="1485" xr:uid="{C6168EB7-28F7-40F1-9D11-092BEBD8284A}"/>
    <cellStyle name="Заголовок 2 20" xfId="1486" xr:uid="{E833FBCE-918F-4FA1-B559-65149A79A6BE}"/>
    <cellStyle name="Заголовок 2 20 2" xfId="1487" xr:uid="{B2E9C91E-C273-4D0E-A7C6-8CB8152F4B43}"/>
    <cellStyle name="Заголовок 2 20_Додатки до розпорядження виправл 21.12.2023" xfId="1488" xr:uid="{D429598C-1512-4B16-A15A-D2E4676618B0}"/>
    <cellStyle name="Заголовок 2 21" xfId="1489" xr:uid="{606DB02D-C79A-4CA9-B839-151B54B76048}"/>
    <cellStyle name="Заголовок 2 22" xfId="1490" xr:uid="{DEDE65D8-3FE2-453A-B5DB-9793FAB1D6A5}"/>
    <cellStyle name="Заголовок 2 23" xfId="1491" xr:uid="{4D9CFCC5-38F8-4290-9E30-A47919AD1A92}"/>
    <cellStyle name="Заголовок 2 24" xfId="1492" xr:uid="{FB04F2CF-2A2A-4534-82CB-A6150C79C6E6}"/>
    <cellStyle name="Заголовок 2 25" xfId="1493" xr:uid="{887D35C2-DBD9-4530-9289-050E7C62655A}"/>
    <cellStyle name="Заголовок 2 26" xfId="1494" xr:uid="{41AE66E8-708D-4085-A563-DAC0315589A8}"/>
    <cellStyle name="Заголовок 2 3" xfId="1495" xr:uid="{ED168672-54E6-4148-A917-525553257C56}"/>
    <cellStyle name="Заголовок 2 4" xfId="1496" xr:uid="{DC1DD654-8E94-424E-AE99-B59D60B2EBBD}"/>
    <cellStyle name="Заголовок 2 5" xfId="1497" xr:uid="{AA134D30-01DF-4B4C-B5E2-1B3156BBD6FC}"/>
    <cellStyle name="Заголовок 2 6" xfId="1498" xr:uid="{B6C17CE6-E078-4DEB-A87A-B6476809AAEB}"/>
    <cellStyle name="Заголовок 2 7" xfId="1499" xr:uid="{5F2CFE19-AD88-4F68-8EC1-1C4DDA9A9B95}"/>
    <cellStyle name="Заголовок 2 7 2" xfId="1500" xr:uid="{96EA5994-B547-49CF-8F1C-B6986380D267}"/>
    <cellStyle name="Заголовок 2 7 3" xfId="1501" xr:uid="{A19E1CB2-5718-464F-8921-4677A89734D2}"/>
    <cellStyle name="Заголовок 2 7 4" xfId="1502" xr:uid="{583B4DEB-4BF4-4B38-8C95-D603E78A9C7F}"/>
    <cellStyle name="Заголовок 2 7_Додатки до розпорядження виправл 21.12.2023" xfId="1503" xr:uid="{9207FAA6-1ADD-4BA3-9A4E-B97E49283EE9}"/>
    <cellStyle name="Заголовок 2 8" xfId="1504" xr:uid="{81A21CB3-C1D2-4A0C-A646-093C441DC7EC}"/>
    <cellStyle name="Заголовок 2 8 2" xfId="1505" xr:uid="{2ACE7217-3525-48CB-9E3E-80DCC2B24E17}"/>
    <cellStyle name="Заголовок 2 8 3" xfId="1506" xr:uid="{97A5B252-CA25-4A69-A7DA-7FA7FB34A072}"/>
    <cellStyle name="Заголовок 2 8_Додатки до розпорядження виправл 21.12.2023" xfId="1507" xr:uid="{73DF97A1-A1CD-453C-B924-8CBF53D002AB}"/>
    <cellStyle name="Заголовок 2 9" xfId="1508" xr:uid="{C9A8394C-7937-44C9-BC7E-82F23A59D1FC}"/>
    <cellStyle name="Заголовок 2 9 2" xfId="1509" xr:uid="{A3C20090-79E4-4170-A02B-7E016A29878B}"/>
    <cellStyle name="Заголовок 2 9_Додатки до розпорядження виправл 21.12.2023" xfId="1510" xr:uid="{686A4891-981E-4786-96B7-8DCC7207690A}"/>
    <cellStyle name="Заголовок 3 10" xfId="1511" xr:uid="{592D5FEF-82F0-4168-BE98-6AF5EDA93DCF}"/>
    <cellStyle name="Заголовок 3 11" xfId="1512" xr:uid="{15F8AF22-5A71-4361-8685-5F0EA3441015}"/>
    <cellStyle name="Заголовок 3 12" xfId="1513" xr:uid="{C0F3EFA4-5916-4E44-A6A2-5032D1FB2C03}"/>
    <cellStyle name="Заголовок 3 13" xfId="1514" xr:uid="{3050DF27-2E9F-4539-A6E1-5CA957EA824A}"/>
    <cellStyle name="Заголовок 3 14" xfId="1515" xr:uid="{82EB2823-EEAD-4E4F-843C-6E8E4C117A3A}"/>
    <cellStyle name="Заголовок 3 14 2" xfId="1516" xr:uid="{20785C7C-A0B6-46F5-8F1B-13B8E9780496}"/>
    <cellStyle name="Заголовок 3 14 3" xfId="1517" xr:uid="{178C5EA5-D9FB-44EF-8EC9-1B448B30E683}"/>
    <cellStyle name="Заголовок 3 14_НУШ 2023 розподіл ПКМ 1023" xfId="1518" xr:uid="{88CDF6AA-7123-471A-92DC-1F5DF8CC94D2}"/>
    <cellStyle name="Заголовок 3 15" xfId="1519" xr:uid="{312486B8-F40A-40B1-B33A-DDB2AF023A5E}"/>
    <cellStyle name="Заголовок 3 15 2" xfId="1520" xr:uid="{4C27372F-AF09-4807-9C89-08710F35D6D3}"/>
    <cellStyle name="Заголовок 3 15_НУШ 2023 розподіл ПКМ 1023" xfId="1521" xr:uid="{9A49C6BB-9EAC-4760-9A64-BFE5B2EE3BBC}"/>
    <cellStyle name="Заголовок 3 16" xfId="1522" xr:uid="{4E7F05B7-CEE7-4257-92F6-EDC5F8F86A60}"/>
    <cellStyle name="Заголовок 3 16 2" xfId="1523" xr:uid="{4958ABD7-E718-47FE-8515-A57E929DAD6C}"/>
    <cellStyle name="Заголовок 3 16_НУШ 2023 розподіл ПКМ 1023" xfId="1524" xr:uid="{BDC2712F-E07E-4830-B23C-B23463D95EEB}"/>
    <cellStyle name="Заголовок 3 17" xfId="1525" xr:uid="{7F6F6D5E-51E6-4F1C-9D33-D3B20DC3E770}"/>
    <cellStyle name="Заголовок 3 18" xfId="1526" xr:uid="{FAE35028-096B-44CB-9BD7-489BE230C345}"/>
    <cellStyle name="Заголовок 3 19" xfId="1527" xr:uid="{64328031-276A-4935-BA33-58BD8F1F38D5}"/>
    <cellStyle name="Заголовок 3 2" xfId="1528" xr:uid="{DD74178B-3CEA-4566-B83D-D8B99BE02029}"/>
    <cellStyle name="Заголовок 3 2 10" xfId="1529" xr:uid="{9F8DC8A0-0E13-4092-BDFD-344971E56422}"/>
    <cellStyle name="Заголовок 3 2 11" xfId="1530" xr:uid="{773B34DB-F6F8-4A4A-A00D-F23210832539}"/>
    <cellStyle name="Заголовок 3 2 2" xfId="1531" xr:uid="{983A9C48-13A8-4A25-AE01-9C43FA96CDC4}"/>
    <cellStyle name="Заголовок 3 2 3" xfId="1532" xr:uid="{7F37CDF2-A7B5-4187-A402-4AC5AA617B43}"/>
    <cellStyle name="Заголовок 3 2 4" xfId="1533" xr:uid="{05DDBE4C-C686-4156-BC1A-BC8C1110D00C}"/>
    <cellStyle name="Заголовок 3 2 5" xfId="1534" xr:uid="{E8AB62FE-5387-436F-A5F0-FF1F4A9A8152}"/>
    <cellStyle name="Заголовок 3 2 6" xfId="1535" xr:uid="{1EB7D965-6796-4710-904E-F71665F3328D}"/>
    <cellStyle name="Заголовок 3 2 7" xfId="1536" xr:uid="{86401DDA-8C05-470F-A8E8-A6B1C5A99D95}"/>
    <cellStyle name="Заголовок 3 2 8" xfId="1537" xr:uid="{A5EEA3D7-245A-44A2-B960-9D24546E551E}"/>
    <cellStyle name="Заголовок 3 2 9" xfId="1538" xr:uid="{02C43B09-E45D-47D9-891B-1FCB9F0981DB}"/>
    <cellStyle name="Заголовок 3 2_Дод 1 доходи" xfId="1539" xr:uid="{83522AB9-790D-4967-BA56-30207216DE8D}"/>
    <cellStyle name="Заголовок 3 20" xfId="1540" xr:uid="{44E46F02-F5DB-4849-B4E7-87AD2D066F7D}"/>
    <cellStyle name="Заголовок 3 20 2" xfId="1541" xr:uid="{17FE2B20-94AB-4649-9787-FEF7F485688C}"/>
    <cellStyle name="Заголовок 3 20_НУШ 2023 розподіл ПКМ 1023" xfId="1542" xr:uid="{C8D31BD3-5AFA-4C96-9193-48816A8CE57B}"/>
    <cellStyle name="Заголовок 3 21" xfId="1543" xr:uid="{35182D59-D89F-49B1-99D0-71F716F8CF27}"/>
    <cellStyle name="Заголовок 3 22" xfId="1544" xr:uid="{8D7A2944-6638-425B-B35E-65C7DEE323AD}"/>
    <cellStyle name="Заголовок 3 23" xfId="1545" xr:uid="{0D992546-700C-418D-864D-1C3707EBF3E3}"/>
    <cellStyle name="Заголовок 3 24" xfId="1546" xr:uid="{471FBB40-DB7D-4830-BBB6-914B08A85E12}"/>
    <cellStyle name="Заголовок 3 25" xfId="1547" xr:uid="{A1D0ECED-F993-4F2F-A05E-5CBFDA63F831}"/>
    <cellStyle name="Заголовок 3 26" xfId="1548" xr:uid="{07D4C68C-4675-44BB-990C-8C91463F4786}"/>
    <cellStyle name="Заголовок 3 3" xfId="1549" xr:uid="{B0184A10-39B4-4C1B-B771-8FEF2C0EC9C4}"/>
    <cellStyle name="Заголовок 3 4" xfId="1550" xr:uid="{E0B449A8-2F1C-4135-93CE-1BC2D4C26148}"/>
    <cellStyle name="Заголовок 3 5" xfId="1551" xr:uid="{9F38E2F3-DE86-461F-9F8A-87F14879ED24}"/>
    <cellStyle name="Заголовок 3 6" xfId="1552" xr:uid="{4EFC1652-8736-4284-989C-0F7EF176124E}"/>
    <cellStyle name="Заголовок 3 7" xfId="1553" xr:uid="{B9E8ED6B-7840-483C-9AB1-C67ED9F2B379}"/>
    <cellStyle name="Заголовок 3 7 2" xfId="1554" xr:uid="{0EC25967-1988-4FB3-8385-96D45595CA8C}"/>
    <cellStyle name="Заголовок 3 7 3" xfId="1555" xr:uid="{2614342E-E9BB-4302-8953-00B640971DB4}"/>
    <cellStyle name="Заголовок 3 7 4" xfId="1556" xr:uid="{4B9B836C-E628-4DDD-9272-AF523C511801}"/>
    <cellStyle name="Заголовок 3 7_НУШ 2023 розподіл ПКМ 1023" xfId="1557" xr:uid="{E73AD903-0716-4364-99F9-6A4900C67DBE}"/>
    <cellStyle name="Заголовок 3 8" xfId="1558" xr:uid="{CED5EB62-FD31-4ED2-8F54-930D48D22CE4}"/>
    <cellStyle name="Заголовок 3 8 2" xfId="1559" xr:uid="{BBF80E08-8B49-421B-95C8-7052F19AAB98}"/>
    <cellStyle name="Заголовок 3 8 3" xfId="1560" xr:uid="{DF989BA7-8DC6-417C-BBDD-7E6092E09199}"/>
    <cellStyle name="Заголовок 3 8_НУШ 2023 розподіл ПКМ 1023" xfId="1561" xr:uid="{65E2FAC3-F048-4949-8DC6-E37EACE0B26D}"/>
    <cellStyle name="Заголовок 3 9" xfId="1562" xr:uid="{FA4D7DE7-120F-4BAB-9C36-DC0EFC9F3CA1}"/>
    <cellStyle name="Заголовок 3 9 2" xfId="1563" xr:uid="{77360D6E-9E7F-414F-86F9-8705B6D0F652}"/>
    <cellStyle name="Заголовок 3 9_НУШ 2023 розподіл ПКМ 1023" xfId="1564" xr:uid="{7A1A3096-3B72-4108-B347-52789D7C0D47}"/>
    <cellStyle name="Заголовок 4 10" xfId="1565" xr:uid="{C5AE4958-418C-44E3-9D0E-9856D10EBB00}"/>
    <cellStyle name="Заголовок 4 11" xfId="1566" xr:uid="{C92B6E39-364A-4DDD-884B-FFEABC4FAD77}"/>
    <cellStyle name="Заголовок 4 12" xfId="1567" xr:uid="{5659B330-E16D-4F9F-B192-A42AC5FEF1EE}"/>
    <cellStyle name="Заголовок 4 13" xfId="1568" xr:uid="{2073F955-5C95-464A-8B46-81B312250DB9}"/>
    <cellStyle name="Заголовок 4 14" xfId="1569" xr:uid="{25637C53-FF73-4CE7-BF7E-9A4E76A45229}"/>
    <cellStyle name="Заголовок 4 14 2" xfId="1570" xr:uid="{045C0EF2-9659-40FE-B0B9-6F622F773440}"/>
    <cellStyle name="Заголовок 4 14 3" xfId="1571" xr:uid="{35D149FB-8DC4-4AB6-BEB2-DA519A9796B3}"/>
    <cellStyle name="Заголовок 4 15" xfId="1572" xr:uid="{3BF783F4-F85C-439E-88F3-40A3F0457D7B}"/>
    <cellStyle name="Заголовок 4 15 2" xfId="1573" xr:uid="{170BBBF7-2F02-4724-81A7-4F8ADF9A3FED}"/>
    <cellStyle name="Заголовок 4 16" xfId="1574" xr:uid="{A70D387B-8722-41B1-9FB3-7887B8529267}"/>
    <cellStyle name="Заголовок 4 16 2" xfId="1575" xr:uid="{C2DED3AB-CAF6-4A7D-9CE7-FFC5CFAB9759}"/>
    <cellStyle name="Заголовок 4 17" xfId="1576" xr:uid="{C8962756-7A43-44CC-8868-43C208CB5FF2}"/>
    <cellStyle name="Заголовок 4 18" xfId="1577" xr:uid="{3C4BB7B5-892C-49AD-B443-120B21D8D3EB}"/>
    <cellStyle name="Заголовок 4 19" xfId="1578" xr:uid="{5A55877B-44E2-4440-B7C9-E48EBE8C7E67}"/>
    <cellStyle name="Заголовок 4 2" xfId="1579" xr:uid="{3D6950B5-F964-4214-840D-415312B1B913}"/>
    <cellStyle name="Заголовок 4 2 10" xfId="1580" xr:uid="{641EDE11-1185-414F-AF53-1E625D1F0B46}"/>
    <cellStyle name="Заголовок 4 2 11" xfId="1581" xr:uid="{A305954F-CCC4-498C-B4D7-96BA1776BA5D}"/>
    <cellStyle name="Заголовок 4 2 2" xfId="1582" xr:uid="{1B942237-44E0-4C50-8F74-EF3BF8DD957D}"/>
    <cellStyle name="Заголовок 4 2 3" xfId="1583" xr:uid="{F0167C79-C0CF-42DC-A259-D990CE03F700}"/>
    <cellStyle name="Заголовок 4 2 4" xfId="1584" xr:uid="{2BE92C81-5A64-4302-B765-CA2C0EAD96C1}"/>
    <cellStyle name="Заголовок 4 2 5" xfId="1585" xr:uid="{62608649-E594-421A-A575-0622B8A3440E}"/>
    <cellStyle name="Заголовок 4 2 6" xfId="1586" xr:uid="{0AF47A6E-9693-454C-9E45-F539540EF8D8}"/>
    <cellStyle name="Заголовок 4 2 7" xfId="1587" xr:uid="{EED80302-8319-4040-8F39-2D6DC2249710}"/>
    <cellStyle name="Заголовок 4 2 8" xfId="1588" xr:uid="{F6C31B4F-0A70-4531-98CB-C114A0B947F8}"/>
    <cellStyle name="Заголовок 4 2 9" xfId="1589" xr:uid="{4DCF579B-DC58-4D2B-A2B8-496A1AD1D043}"/>
    <cellStyle name="Заголовок 4 2_Дод 1 доходи" xfId="1590" xr:uid="{8192084E-9016-4966-B414-981A0DE7E94C}"/>
    <cellStyle name="Заголовок 4 20" xfId="1591" xr:uid="{F4781280-EA86-4631-BFCE-B1F090BC912B}"/>
    <cellStyle name="Заголовок 4 20 2" xfId="1592" xr:uid="{10C16853-F3E2-4AF4-B52E-E39A5E0AD88A}"/>
    <cellStyle name="Заголовок 4 21" xfId="1593" xr:uid="{782DDCF1-C2CC-4082-9708-7311581160DF}"/>
    <cellStyle name="Заголовок 4 22" xfId="1594" xr:uid="{E6E77220-F93B-474E-8603-E26A031A6EF3}"/>
    <cellStyle name="Заголовок 4 23" xfId="1595" xr:uid="{A542590F-C62E-4696-A810-0F22D310B6DA}"/>
    <cellStyle name="Заголовок 4 24" xfId="1596" xr:uid="{08A397CA-6885-47F6-BC6C-BF407FBE5E54}"/>
    <cellStyle name="Заголовок 4 25" xfId="1597" xr:uid="{1360B9C8-E474-450D-9EBE-06ED83CBBE97}"/>
    <cellStyle name="Заголовок 4 26" xfId="1598" xr:uid="{C33CA6DA-3134-4F48-87F9-E2EF2EE030C8}"/>
    <cellStyle name="Заголовок 4 3" xfId="1599" xr:uid="{F92D295B-FE14-4179-94BE-ED241A03205E}"/>
    <cellStyle name="Заголовок 4 4" xfId="1600" xr:uid="{E67634CD-21AD-4CE4-B0A1-86599D2EEEF2}"/>
    <cellStyle name="Заголовок 4 5" xfId="1601" xr:uid="{3320397A-C12C-4193-9FAC-51E2ACA18DEC}"/>
    <cellStyle name="Заголовок 4 6" xfId="1602" xr:uid="{62332F1E-52A4-4A4C-84CD-D3741341C703}"/>
    <cellStyle name="Заголовок 4 7" xfId="1603" xr:uid="{8A8BE57F-27FA-4A18-817E-9286EC77BE29}"/>
    <cellStyle name="Заголовок 4 7 2" xfId="1604" xr:uid="{C98E22EC-3642-4B7A-996B-945E7B2B022F}"/>
    <cellStyle name="Заголовок 4 7 3" xfId="1605" xr:uid="{9579977A-1538-4D16-9338-E2D59E15880F}"/>
    <cellStyle name="Заголовок 4 7 4" xfId="1606" xr:uid="{DF5B26FD-1F86-41D1-98B7-3EB81A434464}"/>
    <cellStyle name="Заголовок 4 8" xfId="1607" xr:uid="{F31C8601-B772-48F7-9593-9EC8E8A4AEDC}"/>
    <cellStyle name="Заголовок 4 8 2" xfId="1608" xr:uid="{116CA6C3-7416-471A-825B-F06E0BE29F94}"/>
    <cellStyle name="Заголовок 4 8 3" xfId="1609" xr:uid="{119C0C36-712E-4E2D-9E50-CF268ACE8148}"/>
    <cellStyle name="Заголовок 4 9" xfId="1610" xr:uid="{5E3094BB-30F0-4B1F-BF4C-ACF081935024}"/>
    <cellStyle name="Заголовок 4 9 2" xfId="1611" xr:uid="{4A6DF201-C25D-4AB0-9C9E-C3B9FA377547}"/>
    <cellStyle name="Звичайний" xfId="0" builtinId="0"/>
    <cellStyle name="Звичайний 10" xfId="1612" xr:uid="{40E59871-F7A5-47D4-B095-2A26D25688EF}"/>
    <cellStyle name="Звичайний 10 2" xfId="1613" xr:uid="{5DC1CBAD-B8EE-4A5C-9A0B-E7430D3E1C7E}"/>
    <cellStyle name="Звичайний 10 2 2" xfId="1614" xr:uid="{FCCCA408-4F39-4A11-8C78-64E772CCDBFE}"/>
    <cellStyle name="Звичайний 10 3" xfId="1615" xr:uid="{8B833A78-8046-49C0-981D-851DC6A08309}"/>
    <cellStyle name="Звичайний 10 3 2" xfId="1616" xr:uid="{51A014D7-2AEC-4CD9-82D1-F982F75EFA40}"/>
    <cellStyle name="Звичайний 10 4" xfId="1617" xr:uid="{CF7D2E86-9A6C-4C1E-8C63-7A858EECD945}"/>
    <cellStyle name="Звичайний 10 4 2" xfId="1618" xr:uid="{34C88475-80E3-4BE2-A6FD-E69D4FCAD43B}"/>
    <cellStyle name="Звичайний 10 5" xfId="1619" xr:uid="{EADAFA06-83E6-4BCC-AA06-60DFA0AB37DF}"/>
    <cellStyle name="Звичайний 10_Прогноз" xfId="1620" xr:uid="{A805D91C-9FF3-45B3-B21F-75282AA334DF}"/>
    <cellStyle name="Звичайний 11" xfId="1621" xr:uid="{1A61E218-8410-48B5-8742-22FDCC3AF23C}"/>
    <cellStyle name="Звичайний 11 2" xfId="1622" xr:uid="{5D9DDE1C-2E1C-4EC2-B2C7-3CF3A87BC878}"/>
    <cellStyle name="Звичайний 11 2 2" xfId="1623" xr:uid="{DEC0F51F-B3C7-49DC-899F-0FA0CADCEFB5}"/>
    <cellStyle name="Звичайний 11 3" xfId="1624" xr:uid="{9E03195E-671F-421C-BB2B-EA6423404E14}"/>
    <cellStyle name="Звичайний 11 3 2" xfId="1625" xr:uid="{E80B49D8-1050-4BD6-AA4F-336229EF7AB9}"/>
    <cellStyle name="Звичайний 11 4" xfId="1626" xr:uid="{F8B05367-018F-4A1F-B085-AAAFE277F3F6}"/>
    <cellStyle name="Звичайний 11_Прогноз" xfId="1627" xr:uid="{650DFE63-BFD1-48D2-A398-599BD53612D3}"/>
    <cellStyle name="Звичайний 12" xfId="1628" xr:uid="{8DA4588C-1A93-467F-9B7B-9956CC26BC0C}"/>
    <cellStyle name="Звичайний 12 2" xfId="1629" xr:uid="{2DDA8CA7-0B1A-4499-89EA-20306D32CDDB}"/>
    <cellStyle name="Звичайний 12 2 2" xfId="1630" xr:uid="{53F642EC-D968-40D5-8694-EB174DB95E47}"/>
    <cellStyle name="Звичайний 12_Прогноз" xfId="1631" xr:uid="{8FFD7AE5-B713-4A8C-BCB1-5EAC7B5E1821}"/>
    <cellStyle name="Звичайний 13" xfId="1632" xr:uid="{B6D93662-4306-43EF-8239-C76699EB52B6}"/>
    <cellStyle name="Звичайний 13 2" xfId="1633" xr:uid="{23DD8610-9015-4A56-9BF1-02D5602E5E5A}"/>
    <cellStyle name="Звичайний 13 2 2" xfId="1634" xr:uid="{BF01F5B5-C4F5-44A7-9026-A635A38F22E1}"/>
    <cellStyle name="Звичайний 13 3" xfId="1635" xr:uid="{3A3B89FA-AF21-425D-B671-D9A7A4B0442A}"/>
    <cellStyle name="Звичайний 13_Прогноз" xfId="1636" xr:uid="{B4B316EA-7C8F-450F-8CDB-8E6F4A3EADCF}"/>
    <cellStyle name="Звичайний 14" xfId="1637" xr:uid="{D5846636-4DA3-458F-B889-3F4F543EB9CE}"/>
    <cellStyle name="Звичайний 15" xfId="1638" xr:uid="{0B30EB18-0D34-452F-ADCB-CE10FD76D1B8}"/>
    <cellStyle name="Звичайний 16" xfId="1639" xr:uid="{FCA9CBE3-580F-4426-AC1B-A11191E28469}"/>
    <cellStyle name="Звичайний 16 10" xfId="1640" xr:uid="{BA5A7919-1BA0-43E4-BCF8-680F718A263C}"/>
    <cellStyle name="Звичайний 16 11" xfId="1641" xr:uid="{B6400638-A9ED-4348-80E1-111D7701B6AD}"/>
    <cellStyle name="Звичайний 16 2" xfId="1642" xr:uid="{786A8D6E-8C1C-4860-A8BD-B63FACB128B8}"/>
    <cellStyle name="Звичайний 16 3" xfId="1643" xr:uid="{9F0E66BB-76B3-485F-AA3E-703DBFA15964}"/>
    <cellStyle name="Звичайний 16 4" xfId="1644" xr:uid="{7A252DD0-827C-4D52-9375-65C5788F2FF4}"/>
    <cellStyle name="Звичайний 16 5" xfId="1645" xr:uid="{7FE2FC39-3A05-4C99-904B-454E59E57E9D}"/>
    <cellStyle name="Звичайний 16 6" xfId="1646" xr:uid="{8EA07266-1F1C-4436-966B-353B38FBEB44}"/>
    <cellStyle name="Звичайний 16 7" xfId="1647" xr:uid="{4AFDD3F2-C27B-4560-895C-51C31D574F86}"/>
    <cellStyle name="Звичайний 16 8" xfId="1648" xr:uid="{12AC248B-04FA-41BF-8288-4B415863564C}"/>
    <cellStyle name="Звичайний 16 9" xfId="1649" xr:uid="{BC0A32A2-2CBB-467C-8DBD-78B9982149B4}"/>
    <cellStyle name="Звичайний 16_Прогноз" xfId="1650" xr:uid="{52BC5A4C-27BA-4F0B-8B4F-D154B61BD7EC}"/>
    <cellStyle name="Звичайний 17" xfId="1651" xr:uid="{8E1F4ABF-0E9B-4454-9FC9-1649C87D9889}"/>
    <cellStyle name="Звичайний 18" xfId="1652" xr:uid="{5EC4DB13-447C-45DF-8612-4E87E402B6BA}"/>
    <cellStyle name="Звичайний 19" xfId="1653" xr:uid="{2300B650-4A97-4393-AACF-CB7011F9FF56}"/>
    <cellStyle name="Звичайний 2" xfId="1654" xr:uid="{356BD336-6885-4975-AA74-35A3C17EFAEE}"/>
    <cellStyle name="Звичайний 2 10" xfId="1655" xr:uid="{FA80C51D-ED3E-46FA-9C3B-8FB0E6A7A42E}"/>
    <cellStyle name="Звичайний 2 10 2" xfId="1656" xr:uid="{27A798CE-997E-4D69-B8CC-5563EBDC9C12}"/>
    <cellStyle name="Звичайний 2 11" xfId="1657" xr:uid="{6D8023C2-B13B-428F-858E-7D8AE12303E6}"/>
    <cellStyle name="Звичайний 2 11 2" xfId="1658" xr:uid="{55E2FF8D-A5C2-4863-8065-522BDA5F3B90}"/>
    <cellStyle name="Звичайний 2 12" xfId="1659" xr:uid="{EF561004-D406-4436-87F6-8BEF4718FC8B}"/>
    <cellStyle name="Звичайний 2 12 2" xfId="1660" xr:uid="{76E43CD8-FAD4-4CB9-84B9-E605B846C40B}"/>
    <cellStyle name="Звичайний 2 12 3" xfId="1661" xr:uid="{CB04F4EA-BF12-4F60-B994-0A7A5866D549}"/>
    <cellStyle name="Звичайний 2 13" xfId="1662" xr:uid="{0D5516BF-B036-4D41-A153-664D8B441BD4}"/>
    <cellStyle name="Звичайний 2 13 2" xfId="1663" xr:uid="{F5DAC0A6-B4FD-448B-9D8B-30DDF2689FA9}"/>
    <cellStyle name="Звичайний 2 13 3" xfId="1664" xr:uid="{5AC8D640-05B9-4873-8D43-32E9BA5094E1}"/>
    <cellStyle name="Звичайний 2 14" xfId="1665" xr:uid="{FFA5206D-4888-4BD0-B82D-000F356D7056}"/>
    <cellStyle name="Звичайний 2 14 2" xfId="1666" xr:uid="{2C0A4478-8404-48AB-9BC5-8C3061985F19}"/>
    <cellStyle name="Звичайний 2 14 2 2" xfId="1667" xr:uid="{EA861BFE-9EB5-4F2B-9B5B-E5AF2833F35C}"/>
    <cellStyle name="Звичайний 2 14 2 2 2" xfId="1668" xr:uid="{468B4394-2F6F-4CEF-B2FE-B58954602302}"/>
    <cellStyle name="Звичайний 2 14 2 2 2 2" xfId="1669" xr:uid="{0044E912-DD4C-49EF-AD18-7B2B98DEE1D1}"/>
    <cellStyle name="Звичайний 2 14 2 2 2 2 2" xfId="1670" xr:uid="{CE6E64EA-E525-4D65-BD7B-1C7F5EC24880}"/>
    <cellStyle name="Звичайний 2 14 2 2 2 2 2 2" xfId="1671" xr:uid="{16BA8B1E-3958-41E7-A753-49C665FD6A64}"/>
    <cellStyle name="Звичайний 2 14 2 2 2 2 2 2 2" xfId="1672" xr:uid="{EC4233D3-67ED-4647-868B-453B69F2A5D0}"/>
    <cellStyle name="Звичайний 2 14 2 2 2 2 2 2 2 2" xfId="1673" xr:uid="{533124E8-A267-4420-A777-598BBADAFF3A}"/>
    <cellStyle name="Звичайний 2 14 2 2 2 2 2 2 2 2 2" xfId="1674" xr:uid="{1BFAD3E5-CEFB-4304-9DBD-4C21A9531831}"/>
    <cellStyle name="Звичайний 2 14 2 2 2 2 2 2 2 2 3" xfId="1675" xr:uid="{319D4DC6-1625-40B5-86FF-45E8CF20D5DF}"/>
    <cellStyle name="Звичайний 2 14 2 2 2 2 2 2 2 2 4" xfId="1676" xr:uid="{FFA36CAA-AA57-4197-92B2-EA423B732B29}"/>
    <cellStyle name="Звичайний 2 14 2 2 2 2 2 2 2 3" xfId="1677" xr:uid="{5205A24B-F37D-47B1-9516-D801079A5BF3}"/>
    <cellStyle name="Звичайний 2 14 2 2 2 2 2 2 2 3 2" xfId="1678" xr:uid="{89BF3EA4-4DDD-4507-8CF3-20F7537340A8}"/>
    <cellStyle name="Звичайний 2 14 2 2 2 2 2 2 3" xfId="1679" xr:uid="{CE7424CF-7B44-4499-8127-7BF5E40B7E0E}"/>
    <cellStyle name="Звичайний 2 14 2 2 2 2 2 2 4" xfId="1680" xr:uid="{0DF33406-C47A-4E7C-A9EA-4F9B240D5A69}"/>
    <cellStyle name="Звичайний 2 14 2 2 2 2 2 2 5" xfId="1681" xr:uid="{E7B48DFE-CD83-4D86-ACF4-1051353FC16A}"/>
    <cellStyle name="Звичайний 2 14 2 2 2 2 2 3" xfId="1682" xr:uid="{B36E2017-CE99-486F-BEEB-F42FF9687FA3}"/>
    <cellStyle name="Звичайний 2 14 2 2 2 2 2 3 2" xfId="1683" xr:uid="{80120A20-7055-45D6-95CA-3DFE016C6700}"/>
    <cellStyle name="Звичайний 2 14 2 2 2 2 2 3 3" xfId="1684" xr:uid="{E302B885-99A4-48FB-94F7-49474D443E2B}"/>
    <cellStyle name="Звичайний 2 14 2 2 2 2 2 3 4" xfId="1685" xr:uid="{88A18FF1-0CE9-4639-9B54-9345C5303E1A}"/>
    <cellStyle name="Звичайний 2 14 2 2 2 2 2 4" xfId="1686" xr:uid="{3AD9F872-223B-4049-8AB1-AC1F3334EBFA}"/>
    <cellStyle name="Звичайний 2 14 2 2 2 2 2 4 2" xfId="1687" xr:uid="{865E2A61-38C7-4BF3-B4A4-F13961C2B4CB}"/>
    <cellStyle name="Звичайний 2 14 2 2 2 2 3" xfId="1688" xr:uid="{7A1C8A5B-DD6F-4B56-ADBA-A0F24B045411}"/>
    <cellStyle name="Звичайний 2 14 2 2 2 2 3 2" xfId="1689" xr:uid="{1A682017-9A35-4192-A7EA-5A842048322A}"/>
    <cellStyle name="Звичайний 2 14 2 2 2 2 3 2 2" xfId="1690" xr:uid="{0AC798A7-6757-4B8A-A6C0-711FFB7AA864}"/>
    <cellStyle name="Звичайний 2 14 2 2 2 2 3 2 3" xfId="1691" xr:uid="{FB1F2062-FFA8-4E44-83B7-3504F296B8EA}"/>
    <cellStyle name="Звичайний 2 14 2 2 2 2 3 2 4" xfId="1692" xr:uid="{06F221B8-2F84-48E7-A474-534B8419CEFA}"/>
    <cellStyle name="Звичайний 2 14 2 2 2 2 3 3" xfId="1693" xr:uid="{F92C32DB-5A9F-4B13-8541-4EC8AD22CF11}"/>
    <cellStyle name="Звичайний 2 14 2 2 2 2 3 3 2" xfId="1694" xr:uid="{CD132011-7551-4890-947D-AAF8B7C5F1C5}"/>
    <cellStyle name="Звичайний 2 14 2 2 2 2 4" xfId="1695" xr:uid="{F3662401-DAB1-4A98-B80B-F78DEA8605A5}"/>
    <cellStyle name="Звичайний 2 14 2 2 2 2 5" xfId="1696" xr:uid="{DDDB642F-159A-46E6-9B27-8B8D29CC7BDF}"/>
    <cellStyle name="Звичайний 2 14 2 2 2 2 6" xfId="1697" xr:uid="{88D91DA7-988E-4709-9EEE-076103102608}"/>
    <cellStyle name="Звичайний 2 14 2 2 2 3" xfId="1698" xr:uid="{49AF34AB-2B54-40E6-AB46-81153B4A6C37}"/>
    <cellStyle name="Звичайний 2 14 2 2 2 3 2" xfId="1699" xr:uid="{023F518F-6951-4706-B7C6-85DC0ACE2A84}"/>
    <cellStyle name="Звичайний 2 14 2 2 2 3 2 2" xfId="1700" xr:uid="{DE5A3504-1A48-4961-8E1F-67ECF9C033E0}"/>
    <cellStyle name="Звичайний 2 14 2 2 2 3 2 2 2" xfId="1701" xr:uid="{2A8E0D61-704C-4D35-802D-D94C67D39C54}"/>
    <cellStyle name="Звичайний 2 14 2 2 2 3 2 3" xfId="1702" xr:uid="{0A14B7F7-A146-40FC-B923-192982063A5D}"/>
    <cellStyle name="Звичайний 2 14 2 2 2 3 2 3 2" xfId="1703" xr:uid="{6B5A300F-0A4B-444A-B7A8-9C1633DC9655}"/>
    <cellStyle name="Звичайний 2 14 2 2 2 3 3" xfId="1704" xr:uid="{9BF77741-9BE8-4FEE-A651-15BBD73E39FD}"/>
    <cellStyle name="Звичайний 2 14 2 2 2 3 4" xfId="1705" xr:uid="{7F92FA20-332E-48B9-BF6B-57552559A1B9}"/>
    <cellStyle name="Звичайний 2 14 2 2 2 4" xfId="1706" xr:uid="{8A0D593C-1ED6-47B7-9064-EB2E4CFD6D9A}"/>
    <cellStyle name="Звичайний 2 14 2 2 2 4 2" xfId="1707" xr:uid="{A59843E5-8779-417A-99DF-2EE81FE11E8B}"/>
    <cellStyle name="Звичайний 2 14 2 2 2 5" xfId="1708" xr:uid="{F92F091A-BAA9-485F-885F-433A6B336928}"/>
    <cellStyle name="Звичайний 2 14 2 2 2 5 2" xfId="1709" xr:uid="{09E5736E-85D0-4D0A-BDFC-366EA425C1E0}"/>
    <cellStyle name="Звичайний 2 14 2 2 3" xfId="1710" xr:uid="{D259C901-19F2-49AC-BBB0-CEFB6F746D3B}"/>
    <cellStyle name="Звичайний 2 14 2 2 4" xfId="1711" xr:uid="{8C22FDB5-EBD4-4633-920D-4A94B1B188E3}"/>
    <cellStyle name="Звичайний 2 14 2 2 5" xfId="1712" xr:uid="{B55EC767-3307-4B08-B56F-E6D1046A25A6}"/>
    <cellStyle name="Звичайний 2 14 2 2 5 2" xfId="1713" xr:uid="{6EEC81F5-2E07-4341-925C-712D7C1324EF}"/>
    <cellStyle name="Звичайний 2 14 2 2 5 2 2" xfId="1714" xr:uid="{7146E0EE-B2B4-4B9C-84F0-8F0B38C72B2E}"/>
    <cellStyle name="Звичайний 2 14 2 2 5 2 3" xfId="1715" xr:uid="{F160C624-7326-4665-AA60-1AF8489326CF}"/>
    <cellStyle name="Звичайний 2 14 2 2 5 2 4" xfId="1716" xr:uid="{BD072818-0F96-46A8-8833-AE3D8BC13392}"/>
    <cellStyle name="Звичайний 2 14 2 2 5 3" xfId="1717" xr:uid="{BE70B44E-999B-4157-A470-D956E75B93D2}"/>
    <cellStyle name="Звичайний 2 14 2 2 5 3 2" xfId="1718" xr:uid="{613CB509-307E-43AE-AD02-C18AA604E5CD}"/>
    <cellStyle name="Звичайний 2 14 2 2 6" xfId="1719" xr:uid="{3CE3070E-7F89-4DF7-BD42-19A38629A77A}"/>
    <cellStyle name="Звичайний 2 14 2 2 7" xfId="1720" xr:uid="{7B10629B-F1AA-48DE-82AE-F8CAAB4660BC}"/>
    <cellStyle name="Звичайний 2 14 2 2 8" xfId="1721" xr:uid="{7FC7B537-4997-4D0C-A834-690B114DC149}"/>
    <cellStyle name="Звичайний 2 14 2 3" xfId="1722" xr:uid="{3CB989A8-F8E5-4FF2-AAC9-4A2B5F63A258}"/>
    <cellStyle name="Звичайний 2 14 2 3 2" xfId="1723" xr:uid="{69ABAA83-6BEB-41DA-BD73-D6D266B0CD85}"/>
    <cellStyle name="Звичайний 2 14 2 3 2 2" xfId="1724" xr:uid="{FC0F87E7-2C6B-4DC6-8501-1215DDF99F5A}"/>
    <cellStyle name="Звичайний 2 14 2 3 2 2 2" xfId="1725" xr:uid="{F8A8579C-77FD-4300-A902-C8878987376F}"/>
    <cellStyle name="Звичайний 2 14 2 3 3" xfId="1726" xr:uid="{340571D3-0272-411E-8348-5427F5BB2D7C}"/>
    <cellStyle name="Звичайний 2 14 2 4" xfId="1727" xr:uid="{368099D5-1D41-4660-9410-6CFD20EA041B}"/>
    <cellStyle name="Звичайний 2 14 2 4 2" xfId="1728" xr:uid="{E038562B-9870-4981-ACB7-9064E36B8AD7}"/>
    <cellStyle name="Звичайний 2 14 2 5" xfId="1729" xr:uid="{5E8D8CA1-3546-403A-944F-5294DE153CD3}"/>
    <cellStyle name="Звичайний 2 14 2 5 2" xfId="1730" xr:uid="{6F345A08-1691-4781-B3FA-7889176BE57D}"/>
    <cellStyle name="Звичайний 2 14 2 5 2 2" xfId="1731" xr:uid="{98CD108E-6A29-4B73-9A01-6A109AC6DA13}"/>
    <cellStyle name="Звичайний 2 14 2 5 2 2 2" xfId="1732" xr:uid="{DD7F9C48-1E44-4041-855E-8A36F2AA4CC9}"/>
    <cellStyle name="Звичайний 2 14 2 5 2 3" xfId="1733" xr:uid="{623C8122-845B-4A00-AADB-DC8C74E77507}"/>
    <cellStyle name="Звичайний 2 14 2 5 2 3 2" xfId="1734" xr:uid="{EE22C9B2-7B72-4A4F-A5F0-505ABD3DE9B7}"/>
    <cellStyle name="Звичайний 2 14 2 5 3" xfId="1735" xr:uid="{353D7E8A-1E88-4D48-8174-A90ED9DAC151}"/>
    <cellStyle name="Звичайний 2 14 2 5 4" xfId="1736" xr:uid="{4D3C7CC8-F411-41D9-9ADA-455B18371768}"/>
    <cellStyle name="Звичайний 2 14 2 6" xfId="1737" xr:uid="{8FD5D89C-6AD2-44DE-B382-D4654A5AA2F8}"/>
    <cellStyle name="Звичайний 2 14 2 6 2" xfId="1738" xr:uid="{AA7B20CB-5B00-46C0-81B0-FFA92BB9F5F6}"/>
    <cellStyle name="Звичайний 2 14 2 7" xfId="1739" xr:uid="{503D545A-B121-4077-AD44-01CC2E7D356B}"/>
    <cellStyle name="Звичайний 2 14 2 7 2" xfId="1740" xr:uid="{2A49FFC6-081F-4A68-939B-E7F300EF276E}"/>
    <cellStyle name="Звичайний 2 14 3" xfId="1741" xr:uid="{9849D6D4-CE4B-4F02-911E-A1CCB3E4936A}"/>
    <cellStyle name="Звичайний 2 14 3 2" xfId="1742" xr:uid="{7D10EFA0-E49A-46C0-B3EB-558833FE9FEE}"/>
    <cellStyle name="Звичайний 2 14 3 2 2" xfId="1743" xr:uid="{F3A2A8E4-8766-4DA7-BD86-B713F10D900A}"/>
    <cellStyle name="Звичайний 2 14 3 2 3" xfId="1744" xr:uid="{1A6E6BF5-0E32-4F2C-8448-1BA2690A391E}"/>
    <cellStyle name="Звичайний 2 14 4" xfId="1745" xr:uid="{96A84AC0-C320-455C-B391-E2936387ED06}"/>
    <cellStyle name="Звичайний 2 14 5" xfId="1746" xr:uid="{20A4FD9F-EB40-4FA2-A3F5-13CE3B9FB1DF}"/>
    <cellStyle name="Звичайний 2 14 6" xfId="1747" xr:uid="{67475B35-757F-4F02-B4FB-EB8272A5ADEA}"/>
    <cellStyle name="Звичайний 2 14 6 2" xfId="1748" xr:uid="{876F3807-0CE5-4C7D-90AC-6A5757DFDDB4}"/>
    <cellStyle name="Звичайний 2 14 6 2 2" xfId="1749" xr:uid="{847F4390-6545-4D88-B7FD-98DFB6000B08}"/>
    <cellStyle name="Звичайний 2 14 6 2 3" xfId="1750" xr:uid="{AA4A3AF5-71BA-434B-8DDB-B392EDD63048}"/>
    <cellStyle name="Звичайний 2 14 6 2 4" xfId="1751" xr:uid="{317B4E88-551E-47D9-B716-83C86B09A84E}"/>
    <cellStyle name="Звичайний 2 14 6 3" xfId="1752" xr:uid="{07CDE5B5-F44B-49B2-A729-FBB20E76CC45}"/>
    <cellStyle name="Звичайний 2 14 6 3 2" xfId="1753" xr:uid="{F24B563E-4304-43F6-AFEC-D67D60FB8E6C}"/>
    <cellStyle name="Звичайний 2 14 7" xfId="1754" xr:uid="{32962E78-02BF-4931-8672-DA67C105F7BF}"/>
    <cellStyle name="Звичайний 2 14 8" xfId="1755" xr:uid="{8E2EE82E-6F80-4C7B-B360-9343A9605371}"/>
    <cellStyle name="Звичайний 2 14 9" xfId="1756" xr:uid="{862AF954-8B53-40B6-A2F3-9778DC54B470}"/>
    <cellStyle name="Звичайний 2 15" xfId="1757" xr:uid="{5891BC28-B8FA-436C-9CD5-138D386ECCAD}"/>
    <cellStyle name="Звичайний 2 16" xfId="1758" xr:uid="{547B9BE3-448E-4F19-B0E3-11542E34FC9F}"/>
    <cellStyle name="Звичайний 2 17" xfId="1759" xr:uid="{5FEC770C-1684-4315-B4EC-C2A87431BFDD}"/>
    <cellStyle name="Звичайний 2 18" xfId="1760" xr:uid="{5C4A1949-29EE-4C08-8BD8-524CEB7D3673}"/>
    <cellStyle name="Звичайний 2 19" xfId="1761" xr:uid="{1A6FD625-A291-43FF-A2FE-FD20710A6AFB}"/>
    <cellStyle name="Звичайний 2 2" xfId="1762" xr:uid="{58B8F141-C181-4A67-A842-3ACD18F2C874}"/>
    <cellStyle name="Звичайний 2 20" xfId="1763" xr:uid="{48EC5E32-A9ED-4BD7-91FC-F5AB0A442658}"/>
    <cellStyle name="Звичайний 2 20 2" xfId="1764" xr:uid="{970117F2-9264-4725-92EE-D8866BBD2781}"/>
    <cellStyle name="Звичайний 2 20 2 2" xfId="1765" xr:uid="{070A6F75-233F-461E-9169-F175E134D0BA}"/>
    <cellStyle name="Звичайний 2 20 2 2 2" xfId="1766" xr:uid="{90437F7A-2DED-4EC5-BA94-E0EC3DDA49F2}"/>
    <cellStyle name="Звичайний 2 20 2 3" xfId="1767" xr:uid="{B6633C2F-CCB7-4D9C-B5FB-D1856D09F785}"/>
    <cellStyle name="Звичайний 2 20 2 3 2" xfId="1768" xr:uid="{0E2A9537-D5E8-461B-A197-65C2B863719B}"/>
    <cellStyle name="Звичайний 2 20 3" xfId="1769" xr:uid="{1BB7901E-4EAC-470A-9361-D0E934BC6238}"/>
    <cellStyle name="Звичайний 2 20 4" xfId="1770" xr:uid="{32B41C59-2B7B-4CF0-8216-1AA213B7789D}"/>
    <cellStyle name="Звичайний 2 21" xfId="1771" xr:uid="{9E318297-3320-4DC2-849C-A496E2F6C4FB}"/>
    <cellStyle name="Звичайний 2 21 2" xfId="1772" xr:uid="{A77E154E-D635-4EFE-9640-8DAD9BFC648D}"/>
    <cellStyle name="Звичайний 2 22" xfId="1773" xr:uid="{BC145832-E06E-4143-90B1-8761AA7C0879}"/>
    <cellStyle name="Звичайний 2 22 2" xfId="1774" xr:uid="{89F96E5C-017A-4608-92F7-062168B4DAD2}"/>
    <cellStyle name="Звичайний 2 23" xfId="1775" xr:uid="{A682E4F4-66F4-4395-A9DA-74703DD386D0}"/>
    <cellStyle name="Звичайний 2 23 2" xfId="1776" xr:uid="{6C8BBE1E-6987-491D-A8CD-87F2B120CE69}"/>
    <cellStyle name="Звичайний 2 23 2 2" xfId="1777" xr:uid="{6B2ADD6F-1501-4F4A-9074-C9FEAD50FB22}"/>
    <cellStyle name="Звичайний 2 23 2 2 2" xfId="1778" xr:uid="{AD3B3622-C5F6-4C9A-9F23-F916FFE1D126}"/>
    <cellStyle name="Звичайний 2 23 2 2 2 2" xfId="1779" xr:uid="{EAF7431E-C4E3-4651-8A22-04ECB4D8D68A}"/>
    <cellStyle name="Звичайний 2 23 2 2 2 2 2" xfId="1780" xr:uid="{66AA5541-4948-4438-99C1-82ECCAA65C97}"/>
    <cellStyle name="Звичайний 2 23 2 2 2 2 3" xfId="1781" xr:uid="{FA9270E6-7287-41B7-A150-FB7A63AE1D1B}"/>
    <cellStyle name="Звичайний 2 23 2 2 3" xfId="1782" xr:uid="{7325EFA3-1A48-408A-A41C-5FFDAB621A91}"/>
    <cellStyle name="Звичайний 2 23 2 2 4" xfId="1783" xr:uid="{A607FB1F-4EB5-4FE8-BA27-C48A8AB9C943}"/>
    <cellStyle name="Звичайний 2 23 2 3" xfId="1784" xr:uid="{EC5C1FC9-A933-42E6-9154-83CE7E1770BF}"/>
    <cellStyle name="Звичайний 2 23 2 3 2" xfId="1785" xr:uid="{92044CC7-899A-44EE-8A83-B6E0D4D4F7CA}"/>
    <cellStyle name="Звичайний 2 23 2 3 3" xfId="1786" xr:uid="{D6ECC9AF-881F-4017-989E-E7AFA41BE803}"/>
    <cellStyle name="Звичайний 2 23 3" xfId="1787" xr:uid="{2BB1A7D0-F15B-4AC6-9781-3CB615F5A432}"/>
    <cellStyle name="Звичайний 2 23 3 2" xfId="1788" xr:uid="{FA1F3A53-AC72-465F-B3F5-BC88AD8A936F}"/>
    <cellStyle name="Звичайний 2 23 3 2 2" xfId="1789" xr:uid="{CDB76286-F946-40AA-84CB-BF3E95AEB42C}"/>
    <cellStyle name="Звичайний 2 23 3 2 3" xfId="1790" xr:uid="{FE2A4039-7749-4C87-A71D-F7D202349B9D}"/>
    <cellStyle name="Звичайний 2 23 4" xfId="1791" xr:uid="{94969F22-D255-46DD-9E73-0631F972D4A1}"/>
    <cellStyle name="Звичайний 2 23 5" xfId="1792" xr:uid="{F3718E59-4A11-45D3-9DED-E3A331464742}"/>
    <cellStyle name="Звичайний 2 24" xfId="1793" xr:uid="{F805048B-6606-4543-AF43-525523C1D6F4}"/>
    <cellStyle name="Звичайний 2 24 2" xfId="1794" xr:uid="{DA07F2B8-03D9-4DE7-A6B8-5D2C8F8F831E}"/>
    <cellStyle name="Звичайний 2 24 2 2" xfId="1795" xr:uid="{4EA1BBE7-30CE-4DB2-8E26-4B5B67EAD37A}"/>
    <cellStyle name="Звичайний 2 24 2 2 2" xfId="1796" xr:uid="{5C61CD94-52C1-4A80-A664-9ADA20022507}"/>
    <cellStyle name="Звичайний 2 24 2 2 3" xfId="1797" xr:uid="{648B39CF-8D34-42BC-B82D-109A59C25EDE}"/>
    <cellStyle name="Звичайний 2 24 3" xfId="1798" xr:uid="{A2599D81-B38C-4C87-B218-49D7CBC9CECD}"/>
    <cellStyle name="Звичайний 2 24 4" xfId="1799" xr:uid="{6D05C9AF-3E8F-46FB-9BD5-4E9BF7E4621D}"/>
    <cellStyle name="Звичайний 2 25" xfId="1800" xr:uid="{9451238C-62A4-4D9C-818F-997B9D15537F}"/>
    <cellStyle name="Звичайний 2 26" xfId="1801" xr:uid="{54289EA0-4104-44A5-822B-5824D8544BBD}"/>
    <cellStyle name="Звичайний 2 26 2" xfId="1802" xr:uid="{E2CD0037-4600-4E7E-B50F-073C20FF7608}"/>
    <cellStyle name="Звичайний 2 26 3" xfId="1803" xr:uid="{68EB57DC-DD61-4990-9DAB-EEFEC6D167EA}"/>
    <cellStyle name="Звичайний 2 27" xfId="1804" xr:uid="{AEFDF8DA-59ED-458C-92F7-8080AEF01DA7}"/>
    <cellStyle name="Звичайний 2 28" xfId="1805" xr:uid="{E82E4275-1ACA-49C2-A5F3-E019A5436B40}"/>
    <cellStyle name="Звичайний 2 28 2" xfId="1806" xr:uid="{5DB2733A-8AA7-473E-8056-F0B75CAB2155}"/>
    <cellStyle name="Звичайний 2 28 3" xfId="1807" xr:uid="{8C42B2BD-7CBE-4B2B-900F-E68F16D041FB}"/>
    <cellStyle name="Звичайний 2 29" xfId="1808" xr:uid="{F81EEFDA-EDAF-466F-9D3B-6D5E55D60DA2}"/>
    <cellStyle name="Звичайний 2 29 2" xfId="1809" xr:uid="{1AE05B92-E1F4-40DC-A166-EA42AEAF8657}"/>
    <cellStyle name="Звичайний 2 29 2 2" xfId="1810" xr:uid="{CF18886B-525D-49BC-9E58-A0150392053E}"/>
    <cellStyle name="Звичайний 2 29 2 2 2" xfId="1811" xr:uid="{B9CE28C0-8D50-4D8D-A8EB-8613EE2E585F}"/>
    <cellStyle name="Звичайний 2 29 2 2 2 2" xfId="1812" xr:uid="{DDB7D3E0-F01E-4BCC-A80B-247CCBC103E8}"/>
    <cellStyle name="Звичайний 2 29 2 2 2 2 2" xfId="1813" xr:uid="{4DE9F1F4-1ACA-4DA7-A7DC-B501FB7B1CFB}"/>
    <cellStyle name="Звичайний 2 29 2 2 3" xfId="1814" xr:uid="{5DD11CB1-0BB6-4D8F-934A-A86FABB478E8}"/>
    <cellStyle name="Звичайний 2 29 2 3" xfId="1815" xr:uid="{BF938998-11BB-45D9-ADF0-03DC2C51A7DA}"/>
    <cellStyle name="Звичайний 2 29 2 3 2" xfId="1816" xr:uid="{2C26CAA6-DED6-4CE5-BE8B-6A9C970AF4CE}"/>
    <cellStyle name="Звичайний 2 29 3" xfId="1817" xr:uid="{814D73C8-B8A1-406C-A8FF-CCC4B950B017}"/>
    <cellStyle name="Звичайний 2 29 3 2" xfId="1818" xr:uid="{7C7F5E5B-9ED1-4249-B78D-9B2C029E8672}"/>
    <cellStyle name="Звичайний 2 29 3 2 2" xfId="1819" xr:uid="{D5AFDCDA-DED8-4D13-B48F-24FF846A4E8F}"/>
    <cellStyle name="Звичайний 2 29 4" xfId="1820" xr:uid="{5D552B02-3A15-4DCD-A052-F22447A58AE0}"/>
    <cellStyle name="Звичайний 2 3" xfId="1821" xr:uid="{CDE524DB-7C9D-4151-92E5-1738226C2C47}"/>
    <cellStyle name="Звичайний 2 3 10" xfId="1822" xr:uid="{10CD56B4-3F5D-44FD-BDDB-313AB49F989E}"/>
    <cellStyle name="Звичайний 2 3 11" xfId="1823" xr:uid="{1E74BC7F-960F-4650-B8F5-750B566CA185}"/>
    <cellStyle name="Звичайний 2 3 12" xfId="1824" xr:uid="{B2BD70AA-4A24-4EC7-B976-A98614868D21}"/>
    <cellStyle name="Звичайний 2 3 13" xfId="1825" xr:uid="{D20597BF-B57F-4D27-9DB7-15D21021CE50}"/>
    <cellStyle name="Звичайний 2 3 14" xfId="1826" xr:uid="{1C28449D-6105-46FD-A6CF-6E039F849C86}"/>
    <cellStyle name="Звичайний 2 3 15" xfId="1827" xr:uid="{76E58865-07B1-4000-85ED-D959708F59A8}"/>
    <cellStyle name="Звичайний 2 3 16" xfId="1828" xr:uid="{B52E95E9-3E9D-4396-9639-B1FDAF7DFD22}"/>
    <cellStyle name="Звичайний 2 3 17" xfId="1829" xr:uid="{055F5C7D-56B3-415A-9549-B685394DA512}"/>
    <cellStyle name="Звичайний 2 3 18" xfId="1830" xr:uid="{39F6387A-6FEC-43DB-A150-BD32CE38F154}"/>
    <cellStyle name="Звичайний 2 3 19" xfId="1831" xr:uid="{250C32F2-44BB-4230-936A-36BA8854AC00}"/>
    <cellStyle name="Звичайний 2 3 2" xfId="1832" xr:uid="{C353EBB3-78AD-4324-813F-CC79A1F5BD1D}"/>
    <cellStyle name="Звичайний 2 3 20" xfId="1833" xr:uid="{676F7660-2746-48DE-B89E-C627FB721196}"/>
    <cellStyle name="Звичайний 2 3 3" xfId="1834" xr:uid="{BF7A8CAA-C211-4045-9E6E-1503AB4CD2A8}"/>
    <cellStyle name="Звичайний 2 3 4" xfId="1835" xr:uid="{02B55382-7BD9-4C46-9AC1-FCE4A816DE00}"/>
    <cellStyle name="Звичайний 2 3 5" xfId="1836" xr:uid="{B099B1EF-505C-4E3F-8398-4398C2716F32}"/>
    <cellStyle name="Звичайний 2 3 6" xfId="1837" xr:uid="{DAC1C3E3-1F39-40F4-9CAF-D09855C259E4}"/>
    <cellStyle name="Звичайний 2 3 7" xfId="1838" xr:uid="{38E93D70-AB4D-43CC-B6F6-42361C379416}"/>
    <cellStyle name="Звичайний 2 3 8" xfId="1839" xr:uid="{519AB01F-BA90-4737-9841-5E655622B3FE}"/>
    <cellStyle name="Звичайний 2 3 9" xfId="1840" xr:uid="{57AE05CA-FC15-450F-BF32-AF0C2D6F770F}"/>
    <cellStyle name="Звичайний 2 30" xfId="1841" xr:uid="{ADBD561A-6327-4105-9F90-9093A573B2F6}"/>
    <cellStyle name="Звичайний 2 31" xfId="1842" xr:uid="{F9F6C05F-A384-4257-94B2-0EB50BAB31A4}"/>
    <cellStyle name="Звичайний 2 32" xfId="1843" xr:uid="{A72E5920-5537-492D-9682-5623DC89AFF1}"/>
    <cellStyle name="Звичайний 2 33" xfId="1844" xr:uid="{458E28D0-4897-438B-9F49-E470E4656AFA}"/>
    <cellStyle name="Звичайний 2 4" xfId="1845" xr:uid="{131F42DE-B0FA-4301-9632-4B1DDAFCD30E}"/>
    <cellStyle name="Звичайний 2 4 10" xfId="1846" xr:uid="{2CB01CB0-AC6C-437F-BE14-84E7F2BC0F73}"/>
    <cellStyle name="Звичайний 2 4 11" xfId="1847" xr:uid="{6680751A-778E-4000-BF82-EBF51E560465}"/>
    <cellStyle name="Звичайний 2 4 2" xfId="1848" xr:uid="{0263454E-F748-4428-B9FE-406B557AA89C}"/>
    <cellStyle name="Звичайний 2 4 3" xfId="1849" xr:uid="{3E3B5758-FF31-4925-A911-3680534BE9C2}"/>
    <cellStyle name="Звичайний 2 4 4" xfId="1850" xr:uid="{EFD1254F-BC7A-4346-ACB8-CE83A42B3006}"/>
    <cellStyle name="Звичайний 2 4 5" xfId="1851" xr:uid="{D4BE8D68-602E-43E7-A5BD-F3CA19C75367}"/>
    <cellStyle name="Звичайний 2 4 6" xfId="1852" xr:uid="{8E02C597-E061-4D04-813B-BCF5830543DE}"/>
    <cellStyle name="Звичайний 2 4 7" xfId="1853" xr:uid="{E81BDC4B-725C-4CFE-83B4-3D4EE292CE59}"/>
    <cellStyle name="Звичайний 2 4 8" xfId="1854" xr:uid="{C5973C46-1572-45E5-87F3-A407429C53E3}"/>
    <cellStyle name="Звичайний 2 4 9" xfId="1855" xr:uid="{616E2F05-F6C3-4081-AE48-E4796B87BECB}"/>
    <cellStyle name="Звичайний 2 5" xfId="1856" xr:uid="{A7562E8B-EAA8-4401-AE71-1DC9E47C742F}"/>
    <cellStyle name="Звичайний 2 5 2" xfId="1857" xr:uid="{265B2482-9647-436A-A7DE-E871243C1738}"/>
    <cellStyle name="Звичайний 2 6" xfId="1858" xr:uid="{1BB5C5EE-9B12-474A-A35A-69A771F05E2A}"/>
    <cellStyle name="Звичайний 2 6 2" xfId="1859" xr:uid="{FC39AAD5-F11E-456A-9C17-945C10E766EB}"/>
    <cellStyle name="Звичайний 2 7" xfId="1860" xr:uid="{52B7374D-E623-4E7C-8E12-EB07F9086C75}"/>
    <cellStyle name="Звичайний 2 7 2" xfId="1861" xr:uid="{42E4191A-787D-41EF-A3AA-D80E788D9134}"/>
    <cellStyle name="Звичайний 2 8" xfId="1862" xr:uid="{4A02E5CD-6C70-4878-BCD8-96C139BCCDA6}"/>
    <cellStyle name="Звичайний 2 8 2" xfId="1863" xr:uid="{42E2B087-4803-4229-A0F4-236B0802C480}"/>
    <cellStyle name="Звичайний 2 9" xfId="1864" xr:uid="{78CBF44D-1B82-4ADE-BE8A-1F15D4BB89A5}"/>
    <cellStyle name="Звичайний 2 9 2" xfId="1865" xr:uid="{20E02E80-8B96-4FD5-8E73-43837A479F46}"/>
    <cellStyle name="Звичайний 2_22.12.2020 Додатки бюджет 2021 Коди нові" xfId="1866" xr:uid="{32E3A002-3313-45DA-9B4D-DCA863A8E934}"/>
    <cellStyle name="Звичайний 20" xfId="1867" xr:uid="{D38F2616-B63B-4471-BF4F-B418C0B83622}"/>
    <cellStyle name="Звичайний 21" xfId="1868" xr:uid="{1EB7D9FB-7D83-4005-894D-4DB9413C9EA1}"/>
    <cellStyle name="Звичайний 22" xfId="1869" xr:uid="{B7F27DF2-D655-4E00-AB4C-1DAA937ED6FA}"/>
    <cellStyle name="Звичайний 23" xfId="1870" xr:uid="{07E40124-191B-4386-A302-021333FE348C}"/>
    <cellStyle name="Звичайний 3" xfId="1871" xr:uid="{F7C20337-F8F6-49A0-8594-DE93E8823AF9}"/>
    <cellStyle name="Звичайний 3 10" xfId="1872" xr:uid="{B3C3CC1A-7360-475F-8B06-FC586378DF0D}"/>
    <cellStyle name="Звичайний 3 11" xfId="1873" xr:uid="{EF39407C-B6FB-4CC1-A8F6-B637D0182884}"/>
    <cellStyle name="Звичайний 3 12" xfId="1874" xr:uid="{3416921F-7DFB-47A4-B14A-C5D11268FD2C}"/>
    <cellStyle name="Звичайний 3 13" xfId="1875" xr:uid="{EECB2538-4E88-4A97-AEF5-9326EF367170}"/>
    <cellStyle name="Звичайний 3 14" xfId="1876" xr:uid="{12E65AB7-77C2-4738-8981-2274413B49B0}"/>
    <cellStyle name="Звичайний 3 15" xfId="1877" xr:uid="{90F838C6-D158-473B-A735-DCCA61C861A7}"/>
    <cellStyle name="Звичайний 3 16" xfId="1878" xr:uid="{1E39050D-027C-4C13-8261-07FB3A43F4DD}"/>
    <cellStyle name="Звичайний 3 17" xfId="1879" xr:uid="{CF4E2343-7403-4BF1-9FA2-662D32EFC811}"/>
    <cellStyle name="Звичайний 3 18" xfId="1880" xr:uid="{61200273-2856-46BA-AB14-48BAC590FD03}"/>
    <cellStyle name="Звичайний 3 19" xfId="1881" xr:uid="{A33E507F-2DA5-49CF-901B-950929D307B4}"/>
    <cellStyle name="Звичайний 3 2" xfId="1882" xr:uid="{9A515708-98EC-41E9-83BC-7DBB6112D079}"/>
    <cellStyle name="Звичайний 3 20" xfId="1883" xr:uid="{C2D5A639-235B-4C13-9EF8-D22055A036D5}"/>
    <cellStyle name="Звичайний 3 21" xfId="1884" xr:uid="{872567DC-8CE1-444C-8FC2-774C4E361CBA}"/>
    <cellStyle name="Звичайний 3 22" xfId="1885" xr:uid="{45849306-2CE8-40EA-B557-C0C2CD89A454}"/>
    <cellStyle name="Звичайний 3 23" xfId="1886" xr:uid="{A67DCBD9-8848-4E7F-B0AD-B9C76CC2BA3B}"/>
    <cellStyle name="Звичайний 3 24" xfId="1887" xr:uid="{929D1E2A-7BA1-4EF2-8FF8-F2FDF2D74700}"/>
    <cellStyle name="Звичайний 3 25" xfId="1888" xr:uid="{A05A4BE7-097D-4A0F-8AFB-1BEE8A63D159}"/>
    <cellStyle name="Звичайний 3 26" xfId="1889" xr:uid="{FDCC0E4A-972C-4D54-87B5-2A6B051E3541}"/>
    <cellStyle name="Звичайний 3 3" xfId="1890" xr:uid="{4A00CEA2-CB33-4FBB-A733-B6ECBB5E6B93}"/>
    <cellStyle name="Звичайний 3 4" xfId="1891" xr:uid="{8D1647DC-003B-44F1-8827-9F1FE50984DA}"/>
    <cellStyle name="Звичайний 3 5" xfId="1892" xr:uid="{36A226AA-89F9-44E2-A586-ADA8B9BFF793}"/>
    <cellStyle name="Звичайний 3 6" xfId="1893" xr:uid="{5B61D399-9795-4DE3-A3DF-D9DB4643DA50}"/>
    <cellStyle name="Звичайний 3 7" xfId="1894" xr:uid="{061B4096-5DB0-4EDD-9665-55CFC585A201}"/>
    <cellStyle name="Звичайний 3 8" xfId="1895" xr:uid="{66512926-F58E-40C0-9B8E-56948637961E}"/>
    <cellStyle name="Звичайний 3 9" xfId="1896" xr:uid="{3FF29E04-54BB-478D-AE1B-8185EACE4223}"/>
    <cellStyle name="Звичайний 3_22.12.2020 Додатки бюджет 2021 Коди нові" xfId="1897" xr:uid="{D21A79D6-73F6-43D4-AC3A-D7ED2201C9C2}"/>
    <cellStyle name="Звичайний 4" xfId="1898" xr:uid="{65CAEE24-D9DF-401D-92DC-2F288DF269F0}"/>
    <cellStyle name="Звичайний 4 2" xfId="1899" xr:uid="{AD01C97A-3150-40EB-B336-18B4F1BDDA78}"/>
    <cellStyle name="Звичайний 4_трансферти бюджетам на 2024 рік" xfId="1900" xr:uid="{C9F576C0-8022-4C7D-A836-A7CCA4683D6A}"/>
    <cellStyle name="Звичайний 40" xfId="1901" xr:uid="{48C973D0-E46B-4CFD-98EB-4039ACEB993C}"/>
    <cellStyle name="Звичайний 5" xfId="1902" xr:uid="{2DA26189-0985-4D11-82F5-B1C4F5FF3F16}"/>
    <cellStyle name="Звичайний 5 10" xfId="1903" xr:uid="{5A22EAB7-74FE-4DDA-B293-4E91790B591A}"/>
    <cellStyle name="Звичайний 5 11" xfId="1904" xr:uid="{5432FE07-17FC-4550-AC00-C1D781DCC062}"/>
    <cellStyle name="Звичайний 5 12" xfId="1905" xr:uid="{61918082-FC20-40F9-AEF1-27B05BE95012}"/>
    <cellStyle name="Звичайний 5 13" xfId="1906" xr:uid="{F6546677-DE40-4779-AC1F-88C33BA9DE03}"/>
    <cellStyle name="Звичайний 5 14" xfId="1907" xr:uid="{CC197DDE-3273-4802-AF7F-BF8241404E08}"/>
    <cellStyle name="Звичайний 5 15" xfId="1908" xr:uid="{315F8FDE-858D-480D-A35E-530E4194B93B}"/>
    <cellStyle name="Звичайний 5 16" xfId="1909" xr:uid="{65939B4C-1103-4932-A72D-A024837F9D0F}"/>
    <cellStyle name="Звичайний 5 17" xfId="1910" xr:uid="{5AABA237-3910-48AD-BD3E-C22BFAA4ED9D}"/>
    <cellStyle name="Звичайний 5 18" xfId="1911" xr:uid="{1C554CE1-5546-4CC1-9352-5225F59E03E9}"/>
    <cellStyle name="Звичайний 5 19" xfId="1912" xr:uid="{9C000F5A-B5A4-4E43-BE1B-ADDEF996B1BD}"/>
    <cellStyle name="Звичайний 5 2" xfId="1913" xr:uid="{26380F2B-2C6F-4A46-BBEA-1AE464BEF1FC}"/>
    <cellStyle name="Звичайний 5 20" xfId="1914" xr:uid="{42DDDB1E-B157-44D4-B57C-822B39ABB536}"/>
    <cellStyle name="Звичайний 5 21" xfId="1915" xr:uid="{B32DA606-839D-4D5A-9D1C-8082C549ACC2}"/>
    <cellStyle name="Звичайний 5 22" xfId="1916" xr:uid="{71913C15-C6A6-4836-9E36-C43C6BA16075}"/>
    <cellStyle name="Звичайний 5 23" xfId="1917" xr:uid="{21B188B8-B1B8-4722-91E9-F51B2D7457E9}"/>
    <cellStyle name="Звичайний 5 24" xfId="1918" xr:uid="{F8E3C520-8E03-4D7C-925C-218A2471A82F}"/>
    <cellStyle name="Звичайний 5 25" xfId="1919" xr:uid="{1E0992CA-8733-4328-816F-5BA63E744A25}"/>
    <cellStyle name="Звичайний 5 3" xfId="1920" xr:uid="{29FC0D0C-2DAC-495D-A520-8766D8A4D1B7}"/>
    <cellStyle name="Звичайний 5 4" xfId="1921" xr:uid="{D115360A-D489-4816-8560-8F25D29B52CF}"/>
    <cellStyle name="Звичайний 5 5" xfId="1922" xr:uid="{074E0AD1-F0B4-4BDA-BEAF-DE3DB89D8AD1}"/>
    <cellStyle name="Звичайний 5 6" xfId="1923" xr:uid="{4412CBE9-7361-4AAA-9B03-51450B61E05E}"/>
    <cellStyle name="Звичайний 5 7" xfId="1924" xr:uid="{76821660-A7FD-4C50-B837-B17388FC5F9C}"/>
    <cellStyle name="Звичайний 5 8" xfId="1925" xr:uid="{07BEC7BE-B739-46EB-8189-A9FA470CA787}"/>
    <cellStyle name="Звичайний 5 9" xfId="1926" xr:uid="{91BA7648-518B-411F-8940-F0711235FBF8}"/>
    <cellStyle name="Звичайний 5_Прогноз" xfId="1927" xr:uid="{F7B34563-663C-439E-B4C1-6AA67E7830A7}"/>
    <cellStyle name="Звичайний 6" xfId="1928" xr:uid="{BA937596-802F-41C0-8745-672E48751C8F}"/>
    <cellStyle name="Звичайний 6 10" xfId="1929" xr:uid="{0E2ABFC3-278D-4163-9A9B-BF18A21926E1}"/>
    <cellStyle name="Звичайний 6 10 2" xfId="1930" xr:uid="{EF63BE62-E83C-4ACC-B365-4C192FD5A414}"/>
    <cellStyle name="Звичайний 6 11" xfId="1931" xr:uid="{D620DA37-3CDD-45EF-B2D2-9EF8A6A12A72}"/>
    <cellStyle name="Звичайний 6 11 2" xfId="1932" xr:uid="{CE2D988C-F624-4028-9D0F-08C530A143C4}"/>
    <cellStyle name="Звичайний 6 12" xfId="1933" xr:uid="{F525FEE3-2A3E-4512-B724-10FCBD879B06}"/>
    <cellStyle name="Звичайний 6 12 2" xfId="1934" xr:uid="{A8DB35A1-E8BB-4049-B07F-699464571AF8}"/>
    <cellStyle name="Звичайний 6 13" xfId="1935" xr:uid="{99BC68A1-E6AC-4758-AF53-1D5D1CEF5FDD}"/>
    <cellStyle name="Звичайний 6 13 2" xfId="1936" xr:uid="{A323200C-1A90-4994-92BF-F29EE17ED192}"/>
    <cellStyle name="Звичайний 6 14" xfId="1937" xr:uid="{8B08FD37-F5DA-447E-8A0E-789B383B9D2F}"/>
    <cellStyle name="Звичайний 6 14 2" xfId="1938" xr:uid="{7F50D291-21C5-484D-8420-D07DD00D1EB0}"/>
    <cellStyle name="Звичайний 6 15" xfId="1939" xr:uid="{5EDB2658-8409-491A-A267-FD77BCAFABD5}"/>
    <cellStyle name="Звичайний 6 15 2" xfId="1940" xr:uid="{91247FD1-0A71-4B30-ABBD-8C10FC52639B}"/>
    <cellStyle name="Звичайний 6 16" xfId="1941" xr:uid="{F10788F1-98F2-4F1A-AE32-CA8E1ECEFFDC}"/>
    <cellStyle name="Звичайний 6 16 2" xfId="1942" xr:uid="{49652979-5514-46C5-8D21-90EB1977CDD8}"/>
    <cellStyle name="Звичайний 6 17" xfId="1943" xr:uid="{4C5C2329-FEDB-441C-B6CE-5B6E9A39F0E5}"/>
    <cellStyle name="Звичайний 6 17 2" xfId="1944" xr:uid="{8E37B403-44B2-433E-9692-65D357242E9E}"/>
    <cellStyle name="Звичайний 6 18" xfId="1945" xr:uid="{D2998BA6-B643-4267-98C1-0FED58AFC244}"/>
    <cellStyle name="Звичайний 6 18 2" xfId="1946" xr:uid="{AF0A248B-DBFC-473A-956C-67E48EB69800}"/>
    <cellStyle name="Звичайний 6 19" xfId="1947" xr:uid="{FA1EF748-9490-4EF4-A70E-A09A2038CE1D}"/>
    <cellStyle name="Звичайний 6 2" xfId="1948" xr:uid="{0B8A241A-C5A2-4D68-9CEB-B90DE80873E8}"/>
    <cellStyle name="Звичайний 6 2 2" xfId="1949" xr:uid="{376E4D03-C196-47E4-8C84-4F84206784EF}"/>
    <cellStyle name="Звичайний 6 3" xfId="1950" xr:uid="{0C5B4A96-2077-4B32-B36A-42BD3E8E6C87}"/>
    <cellStyle name="Звичайний 6 3 2" xfId="1951" xr:uid="{2F0FBE0E-86C2-4D66-8714-F6359F35E832}"/>
    <cellStyle name="Звичайний 6 4" xfId="1952" xr:uid="{93C344E6-A797-4919-9B20-24A657B42952}"/>
    <cellStyle name="Звичайний 6 4 2" xfId="1953" xr:uid="{79773A42-3614-4011-81A9-B37DA14E29CA}"/>
    <cellStyle name="Звичайний 6 5" xfId="1954" xr:uid="{55B30D3B-AC69-454C-AF94-11EB91516D75}"/>
    <cellStyle name="Звичайний 6 5 2" xfId="1955" xr:uid="{44513C8B-609B-4669-AC3A-AB873978196D}"/>
    <cellStyle name="Звичайний 6 6" xfId="1956" xr:uid="{1CE7939F-EECC-459E-8FFD-9E245470D514}"/>
    <cellStyle name="Звичайний 6 6 2" xfId="1957" xr:uid="{AA8ACDB1-C9E9-43AA-A875-9532459FA2F9}"/>
    <cellStyle name="Звичайний 6 7" xfId="1958" xr:uid="{4EE0E3D1-6A6B-4ADF-BA19-042AF76B6CD9}"/>
    <cellStyle name="Звичайний 6 7 2" xfId="1959" xr:uid="{922C734A-ECB2-4CDA-BCAC-213DF324C779}"/>
    <cellStyle name="Звичайний 6 8" xfId="1960" xr:uid="{53DDBCFD-9394-44F3-8760-CFD543E38345}"/>
    <cellStyle name="Звичайний 6 8 2" xfId="1961" xr:uid="{99ED3421-EA0E-448B-90D1-76D3516A165D}"/>
    <cellStyle name="Звичайний 6 9" xfId="1962" xr:uid="{85E967BE-8B55-4216-B9C6-3EF8989D4AA5}"/>
    <cellStyle name="Звичайний 6 9 2" xfId="1963" xr:uid="{CAE73C44-6721-483B-B471-74309633FE22}"/>
    <cellStyle name="Звичайний 6_Прогноз" xfId="1964" xr:uid="{5E844297-030C-403D-AE91-EA89CC7621C8}"/>
    <cellStyle name="Звичайний 7" xfId="1965" xr:uid="{80FC1DB7-8806-4538-A6D3-7B6AF4BAF0CC}"/>
    <cellStyle name="Звичайний 7 2" xfId="1966" xr:uid="{AEF3A6FA-D6E2-4C4F-83E5-7CC73D606B89}"/>
    <cellStyle name="Звичайний 7_Прогноз" xfId="1967" xr:uid="{66506517-E5AC-420C-9FE3-9BA5982E2EA0}"/>
    <cellStyle name="Звичайний 8" xfId="1968" xr:uid="{953454A2-06AB-417E-9939-5716FE0C92FA}"/>
    <cellStyle name="Звичайний 8 10" xfId="1969" xr:uid="{DF843B4E-8259-4E98-AFB5-846CA46358DD}"/>
    <cellStyle name="Звичайний 8 11" xfId="1970" xr:uid="{D4F0A4E5-EB64-41B3-8FDE-F6C5FC2E3A76}"/>
    <cellStyle name="Звичайний 8 12" xfId="1971" xr:uid="{CEDE63EF-F39D-4843-A205-42F974F96BBB}"/>
    <cellStyle name="Звичайний 8 13" xfId="1972" xr:uid="{D81373B4-D89B-4E76-8D9A-483DBDB1AB4A}"/>
    <cellStyle name="Звичайний 8 13 2" xfId="1973" xr:uid="{F01EF782-AF8C-4EA7-88DD-270DAE52B4A1}"/>
    <cellStyle name="Звичайний 8 14" xfId="1974" xr:uid="{7C44FEF4-D5F2-4ADB-96DD-51F683FB4259}"/>
    <cellStyle name="Звичайний 8 15" xfId="1975" xr:uid="{1E7C1485-CC2F-4BA0-BC5A-3FA22952715E}"/>
    <cellStyle name="Звичайний 8 2" xfId="1976" xr:uid="{583D09A8-CEC3-45EA-BC88-3D78BE1678F1}"/>
    <cellStyle name="Звичайний 8 3" xfId="1977" xr:uid="{E75C2A95-1AE4-482E-A3EA-998ADA3EDF85}"/>
    <cellStyle name="Звичайний 8 4" xfId="1978" xr:uid="{26CB46E9-7B59-47A5-BF47-8C17E591DD35}"/>
    <cellStyle name="Звичайний 8 5" xfId="1979" xr:uid="{7A668116-B41E-40B1-AD68-45F31D8FEE32}"/>
    <cellStyle name="Звичайний 8 6" xfId="1980" xr:uid="{BB512ECB-7291-4897-B99A-EBE3371ABA3C}"/>
    <cellStyle name="Звичайний 8 7" xfId="1981" xr:uid="{344A5FBD-72BA-4327-83AA-962735989860}"/>
    <cellStyle name="Звичайний 8 8" xfId="1982" xr:uid="{12AA2CBA-1645-40F2-926D-556934525BE8}"/>
    <cellStyle name="Звичайний 8 9" xfId="1983" xr:uid="{284CEEB5-AE24-4020-A50A-37911CCD32C3}"/>
    <cellStyle name="Звичайний 8_Прогноз" xfId="1984" xr:uid="{299C9770-28CE-4459-A1D0-A8005BCDCF8A}"/>
    <cellStyle name="Звичайний 9" xfId="1985" xr:uid="{6AC3B177-814D-48B5-8BEE-63CC07F74D88}"/>
    <cellStyle name="Звичайний 9 2" xfId="1986" xr:uid="{60D57D3F-25A8-4628-BDF7-5B38C22A4C76}"/>
    <cellStyle name="Звичайний 9 2 2" xfId="1987" xr:uid="{64AD5051-E417-4456-B5AE-967204C4CF99}"/>
    <cellStyle name="Звичайний 9 3" xfId="1988" xr:uid="{AAFBDE37-EB3F-4263-9C7B-66313A0A2A08}"/>
    <cellStyle name="Звичайний 9 3 2" xfId="1989" xr:uid="{47BE5F17-94B9-4B04-829B-B3CD167FB4FB}"/>
    <cellStyle name="Звичайний 9 4" xfId="1990" xr:uid="{0A058CFE-D1C7-4BFC-B832-C2D9642FB77D}"/>
    <cellStyle name="Звичайний 9 4 2" xfId="1991" xr:uid="{C07867EF-F3C1-470D-BE98-548593B1A6C8}"/>
    <cellStyle name="Звичайний 9 5" xfId="1992" xr:uid="{7BC1DD2A-A950-4BDF-8676-D5026DAF3718}"/>
    <cellStyle name="Звичайний 9 5 2" xfId="1993" xr:uid="{D0B80D7A-E026-405A-85F6-38DD266AC76C}"/>
    <cellStyle name="Звичайний 9 6" xfId="1994" xr:uid="{4C94EA60-33CA-4D8F-8FEC-B2AEA9D12A0C}"/>
    <cellStyle name="Звичайний 9 6 2" xfId="1995" xr:uid="{75ADA0D2-E8B8-469C-9DA2-1FCA2F7F75D2}"/>
    <cellStyle name="Звичайний 9 7" xfId="1996" xr:uid="{E1D0B622-4C21-42F2-80CE-F51EE1313D8E}"/>
    <cellStyle name="Звичайний 9 7 2" xfId="1997" xr:uid="{480CA8D0-67AD-4358-A4F1-B820E04BBAD8}"/>
    <cellStyle name="Звичайний 9 8" xfId="1998" xr:uid="{CA3BBCF0-CC0A-45C1-80ED-4AB03352BED0}"/>
    <cellStyle name="Звичайний 9 9" xfId="1999" xr:uid="{F9A334AD-8A10-4AD1-98C1-AC91D1FE4156}"/>
    <cellStyle name="Звичайний 9_Прогноз" xfId="2000" xr:uid="{57A211DC-9C12-40F4-80F4-67ADAA9A8A51}"/>
    <cellStyle name="Зв'язана клітинка" xfId="2554" builtinId="24" hidden="1"/>
    <cellStyle name="Зв'язана клітинка 10" xfId="2001" xr:uid="{6990100E-1D1A-457B-AFA3-C7C48F5CD12F}"/>
    <cellStyle name="Зв'язана клітинка 11" xfId="2002" xr:uid="{1076AA03-6447-4A25-AA8E-EC080B0A0C3A}"/>
    <cellStyle name="Зв'язана клітинка 12" xfId="2003" xr:uid="{6AE48EB0-14E5-4344-9752-0CB5E3A84907}"/>
    <cellStyle name="Зв'язана клітинка 13" xfId="2004" xr:uid="{4C4B1910-B7D2-4ED0-A304-CB1407B53A63}"/>
    <cellStyle name="Зв'язана клітинка 14" xfId="2005" xr:uid="{FA593694-2ED0-4B79-B58A-25C4D34ED7C4}"/>
    <cellStyle name="Зв'язана клітинка 14 2" xfId="2006" xr:uid="{B282B43A-DE3C-4700-BE33-4D2786A54DD2}"/>
    <cellStyle name="Зв'язана клітинка 14 3" xfId="2007" xr:uid="{F3D22411-11D3-417E-B0DF-07F49257ED6B}"/>
    <cellStyle name="Зв'язана клітинка 14_Додатки до розпорядження виправл 21.12.2023" xfId="2008" xr:uid="{8A086012-7E0A-410F-A35D-E0640BF1F01B}"/>
    <cellStyle name="Зв'язана клітинка 15" xfId="2009" xr:uid="{155CC80C-B0A7-4DF6-A995-E3383C09D0C7}"/>
    <cellStyle name="Зв'язана клітинка 15 2" xfId="2010" xr:uid="{FFB42114-423B-46F6-95E8-19A9586FEACD}"/>
    <cellStyle name="Зв'язана клітинка 15_Додатки до розпорядження виправл 21.12.2023" xfId="2011" xr:uid="{5303A150-2DAE-4FA1-873B-742A4DCC082E}"/>
    <cellStyle name="Зв'язана клітинка 16" xfId="2012" xr:uid="{D66BD5CF-17C0-49D0-9070-51F9D3F97E78}"/>
    <cellStyle name="Зв'язана клітинка 16 2" xfId="2013" xr:uid="{2206C8FE-B3CC-4B09-ACF8-045B7233125F}"/>
    <cellStyle name="Зв'язана клітинка 16_Додатки до розпорядження виправл 21.12.2023" xfId="2014" xr:uid="{D7E78B82-3046-4B2A-B345-F5411C0C8D89}"/>
    <cellStyle name="Зв'язана клітинка 17" xfId="2015" xr:uid="{44625789-8F2E-49D8-BFE6-B57A1A570788}"/>
    <cellStyle name="Зв'язана клітинка 18" xfId="2016" xr:uid="{41EF0B2F-7052-4433-BD3C-7620B65C5625}"/>
    <cellStyle name="Зв'язана клітинка 19" xfId="2017" xr:uid="{AD746FC7-0EAF-468C-916E-4E19E00B9725}"/>
    <cellStyle name="Зв'язана клітинка 2" xfId="2018" xr:uid="{F2036741-E515-4598-94FE-FD4CCCB36DBB}"/>
    <cellStyle name="Зв'язана клітинка 2 10" xfId="2019" xr:uid="{4AEFE67D-13EF-497E-A1BB-6A4501F736EE}"/>
    <cellStyle name="Зв'язана клітинка 2 11" xfId="2020" xr:uid="{E9C8D2BF-9BCD-4A09-82D2-BA11D6A92B08}"/>
    <cellStyle name="Зв'язана клітинка 2 2" xfId="2021" xr:uid="{714AC6A4-CBD7-4737-A08B-F20827BA7D7A}"/>
    <cellStyle name="Зв'язана клітинка 2 3" xfId="2022" xr:uid="{C5C18495-6616-4334-AE37-1B520FF69860}"/>
    <cellStyle name="Зв'язана клітинка 2 4" xfId="2023" xr:uid="{DD060DC0-83AF-4451-AE8C-A10E0F8D9115}"/>
    <cellStyle name="Зв'язана клітинка 2 5" xfId="2024" xr:uid="{352D3ADD-39E7-4C4F-B735-241BDD900175}"/>
    <cellStyle name="Зв'язана клітинка 2 6" xfId="2025" xr:uid="{6BC4BB02-B5C7-45EF-ACEE-C0CB5B457274}"/>
    <cellStyle name="Зв'язана клітинка 2 7" xfId="2026" xr:uid="{329A47B0-2718-4D5B-A45C-77E52795C4B2}"/>
    <cellStyle name="Зв'язана клітинка 2 8" xfId="2027" xr:uid="{9A6E3165-FC60-41C0-B5EF-2B9CE3DD0C50}"/>
    <cellStyle name="Зв'язана клітинка 2 9" xfId="2028" xr:uid="{F0935A28-37BC-42E0-8E92-522E5F909093}"/>
    <cellStyle name="Зв'язана клітинка 2_Додатки до розпорядження виправл 21.12.2023" xfId="2029" xr:uid="{7CA304C8-33B6-40EE-B463-1BEA25473F22}"/>
    <cellStyle name="Зв'язана клітинка 20" xfId="2030" xr:uid="{B79D0B1B-2E71-49C4-9F69-140DEFAD04AA}"/>
    <cellStyle name="Зв'язана клітинка 20 2" xfId="2031" xr:uid="{CF04546A-C79C-4A36-ADC4-11DE228E1A03}"/>
    <cellStyle name="Зв'язана клітинка 20_Додатки до розпорядження виправл 21.12.2023" xfId="2032" xr:uid="{D2616408-24DB-48C3-AB26-96203CFE9903}"/>
    <cellStyle name="Зв'язана клітинка 21" xfId="2033" xr:uid="{953BB78F-676A-4E6F-9471-81108CF5DD9E}"/>
    <cellStyle name="Зв'язана клітинка 22" xfId="2034" xr:uid="{E4D42043-69E4-4C73-A98B-9A3E0E42758C}"/>
    <cellStyle name="Зв'язана клітинка 23" xfId="2035" xr:uid="{2DD16716-01E0-4211-88E6-A44112A3CF4E}"/>
    <cellStyle name="Зв'язана клітинка 24" xfId="2036" xr:uid="{AE08539C-569C-495A-A92E-5F9109200091}"/>
    <cellStyle name="Зв'язана клітинка 3" xfId="2037" xr:uid="{40D34C7E-375F-46FA-900D-DDC3EF4739E0}"/>
    <cellStyle name="Зв'язана клітинка 4" xfId="2038" xr:uid="{562FDD56-1474-4B29-B397-CBB547BE7D0B}"/>
    <cellStyle name="Зв'язана клітинка 5" xfId="2039" xr:uid="{D2A32C09-191B-4960-ACDA-CFDA5DFA0549}"/>
    <cellStyle name="Зв'язана клітинка 6" xfId="2040" xr:uid="{A0D7EBA5-50F5-45E3-8051-2CF0F0124659}"/>
    <cellStyle name="Зв'язана клітинка 7" xfId="2041" xr:uid="{991657AC-C509-4BF5-8832-0CDF33E80789}"/>
    <cellStyle name="Зв'язана клітинка 7 2" xfId="2042" xr:uid="{CCF2F619-5B42-40F7-B0F2-708CA27AD055}"/>
    <cellStyle name="Зв'язана клітинка 7 3" xfId="2043" xr:uid="{952C17F5-7283-4FEF-A019-23A374C6A125}"/>
    <cellStyle name="Зв'язана клітинка 7 4" xfId="2044" xr:uid="{3EFE06D4-86F2-4BF3-8540-F39C3E248A05}"/>
    <cellStyle name="Зв'язана клітинка 7_Додатки до розпорядження виправл 21.12.2023" xfId="2045" xr:uid="{42CBF6AB-00E8-499D-98F9-C562CA7180B7}"/>
    <cellStyle name="Зв'язана клітинка 8" xfId="2046" xr:uid="{E38B63DA-5704-4B76-9364-EF751B777346}"/>
    <cellStyle name="Зв'язана клітинка 8 2" xfId="2047" xr:uid="{61BE1710-4A36-4590-904B-F70D069210DD}"/>
    <cellStyle name="Зв'язана клітинка 8 3" xfId="2048" xr:uid="{AFB1C5EF-0081-47AF-8E78-9735E1B9C9C8}"/>
    <cellStyle name="Зв'язана клітинка 8_Додатки до розпорядження виправл 21.12.2023" xfId="2049" xr:uid="{FACEAD61-92A8-458C-9B03-E2E7B87B8692}"/>
    <cellStyle name="Зв'язана клітинка 9" xfId="2050" xr:uid="{67172A88-0730-48F8-AECC-79527CAD03D9}"/>
    <cellStyle name="Зв'язана клітинка 9 2" xfId="2051" xr:uid="{2E52E5E7-6198-4457-A7F5-DFB1522E8089}"/>
    <cellStyle name="Зв'язана клітинка 9_Додатки до розпорядження виправл 21.12.2023" xfId="2052" xr:uid="{95BF94CC-0620-4AA2-9814-E6A312E26E2B}"/>
    <cellStyle name="Итог" xfId="2053" xr:uid="{D1118484-9AA1-461E-8433-3197D52336C2}"/>
    <cellStyle name="Итого" xfId="2054" xr:uid="{0BF33AD4-9D66-406D-85C5-F341D6E5F446}"/>
    <cellStyle name="Колірна тема 1" xfId="2560" builtinId="29" hidden="1"/>
    <cellStyle name="Колірна тема 1 2" xfId="2055" xr:uid="{F6AD5A17-4BE9-40B0-AE90-DC897FE01AC9}"/>
    <cellStyle name="Колірна тема 2" xfId="2564" builtinId="33" hidden="1"/>
    <cellStyle name="Колірна тема 2 2" xfId="2056" xr:uid="{629F0C78-8C14-4370-B975-51AAFCD09C6F}"/>
    <cellStyle name="Колірна тема 3" xfId="2568" builtinId="37" hidden="1"/>
    <cellStyle name="Колірна тема 3 2" xfId="2057" xr:uid="{9A55DEF9-048E-478E-B6F4-264E25EC2E95}"/>
    <cellStyle name="Колірна тема 4" xfId="2572" builtinId="41" hidden="1"/>
    <cellStyle name="Колірна тема 4 2" xfId="2058" xr:uid="{82A4DE76-FAC5-4413-BEA7-E0ECF42A46D4}"/>
    <cellStyle name="Колірна тема 5" xfId="2576" builtinId="45" hidden="1"/>
    <cellStyle name="Колірна тема 5 2" xfId="2059" xr:uid="{D39F2DA0-E956-4E7B-BAFE-20258E79AE94}"/>
    <cellStyle name="Колірна тема 6" xfId="2580" builtinId="49" hidden="1"/>
    <cellStyle name="Колірна тема 6 2" xfId="2060" xr:uid="{66196F9D-4545-4262-B56C-CE0430454234}"/>
    <cellStyle name="Контрольна клітинка" xfId="2555" builtinId="23" hidden="1"/>
    <cellStyle name="Контрольна клітинка 10" xfId="2061" xr:uid="{10447C58-3216-4AD3-884A-EE3BE4E471D9}"/>
    <cellStyle name="Контрольна клітинка 11" xfId="2062" xr:uid="{0C09F6BE-0B9E-4F76-A665-9AD23C753A71}"/>
    <cellStyle name="Контрольна клітинка 12" xfId="2063" xr:uid="{A3D25CEB-E3A9-4785-9CBD-254B63759EA1}"/>
    <cellStyle name="Контрольна клітинка 13" xfId="2064" xr:uid="{649B0B3B-CE3A-4F2F-8EAA-2965B6EE3FDA}"/>
    <cellStyle name="Контрольна клітинка 14" xfId="2065" xr:uid="{1BD2281D-AB97-44D8-B88E-14934221B846}"/>
    <cellStyle name="Контрольна клітинка 14 2" xfId="2066" xr:uid="{6718F198-BCE6-4693-89F9-899A75E172B3}"/>
    <cellStyle name="Контрольна клітинка 14 3" xfId="2067" xr:uid="{E91ED737-3B51-4534-8A95-E06D54543E6B}"/>
    <cellStyle name="Контрольна клітинка 15" xfId="2068" xr:uid="{17B3BBEB-E272-4957-A6F5-27EDEE683437}"/>
    <cellStyle name="Контрольна клітинка 15 2" xfId="2069" xr:uid="{4167719C-C435-480E-B4AD-C392A357A799}"/>
    <cellStyle name="Контрольна клітинка 16" xfId="2070" xr:uid="{A2CEF513-EDF3-467A-9EED-140B2DF18C76}"/>
    <cellStyle name="Контрольна клітинка 16 2" xfId="2071" xr:uid="{415BD19B-97BD-4AD8-8572-8E72CB9645EF}"/>
    <cellStyle name="Контрольна клітинка 17" xfId="2072" xr:uid="{C3AFA749-F7CF-4B1B-82D1-43806F455CA9}"/>
    <cellStyle name="Контрольна клітинка 18" xfId="2073" xr:uid="{2A37AFC9-6E68-467C-8F69-F105372EA290}"/>
    <cellStyle name="Контрольна клітинка 19" xfId="2074" xr:uid="{72AE0FA9-5D8B-49AD-BBEF-DFF13D37DEAB}"/>
    <cellStyle name="Контрольна клітинка 2" xfId="2075" xr:uid="{F155B3AE-895C-447E-87B9-8E0C25DEFB0E}"/>
    <cellStyle name="Контрольна клітинка 2 10" xfId="2076" xr:uid="{49BD4B15-1FD6-47FD-8686-EC478C08DABA}"/>
    <cellStyle name="Контрольна клітинка 2 11" xfId="2077" xr:uid="{49A47D8D-617D-499C-8B6A-FB6A6176F100}"/>
    <cellStyle name="Контрольна клітинка 2 2" xfId="2078" xr:uid="{B2B908DD-6D93-4C2E-ACC2-E6A3DF4F4F43}"/>
    <cellStyle name="Контрольна клітинка 2 3" xfId="2079" xr:uid="{C3B46CBA-C72C-4B72-892E-79620B0869E8}"/>
    <cellStyle name="Контрольна клітинка 2 4" xfId="2080" xr:uid="{9E7ED7A6-B5B6-4529-9D56-BE4AFC2EC524}"/>
    <cellStyle name="Контрольна клітинка 2 5" xfId="2081" xr:uid="{C7B0CE2E-B76F-410A-95FE-DBC60EE0EE2C}"/>
    <cellStyle name="Контрольна клітинка 2 6" xfId="2082" xr:uid="{BEE24361-4E72-4EBC-A3A1-DEA316EFED03}"/>
    <cellStyle name="Контрольна клітинка 2 7" xfId="2083" xr:uid="{70D6A530-81E8-4882-8A4C-80A83BF7498B}"/>
    <cellStyle name="Контрольна клітинка 2 8" xfId="2084" xr:uid="{4920F194-88E1-4002-9EC8-17A696455CC8}"/>
    <cellStyle name="Контрольна клітинка 2 9" xfId="2085" xr:uid="{67927F09-7BE1-4072-99DA-F8C4F8A5215E}"/>
    <cellStyle name="Контрольна клітинка 20" xfId="2086" xr:uid="{B745C920-3228-4286-A071-3EA8878DC66A}"/>
    <cellStyle name="Контрольна клітинка 20 2" xfId="2087" xr:uid="{4972AB20-B302-4651-AFF8-DF11D947762E}"/>
    <cellStyle name="Контрольна клітинка 21" xfId="2088" xr:uid="{33F36CC1-B830-488F-95A4-18BAC6E4E886}"/>
    <cellStyle name="Контрольна клітинка 22" xfId="2089" xr:uid="{91C0255A-698F-4C16-AF36-B6C769ED5420}"/>
    <cellStyle name="Контрольна клітинка 23" xfId="2090" xr:uid="{0AE6E42C-4E54-40C5-8B2E-3201AFDD95EE}"/>
    <cellStyle name="Контрольна клітинка 24" xfId="2091" xr:uid="{0655406D-C973-43DD-BD38-87580B0581AB}"/>
    <cellStyle name="Контрольна клітинка 3" xfId="2092" xr:uid="{DBBDDFA0-9E53-45A3-A157-2855EFC11C75}"/>
    <cellStyle name="Контрольна клітинка 4" xfId="2093" xr:uid="{63F1A0BC-D1E1-4AC2-A281-3D5A73AD617D}"/>
    <cellStyle name="Контрольна клітинка 5" xfId="2094" xr:uid="{624A4BB4-863C-485C-945F-FC534E86D398}"/>
    <cellStyle name="Контрольна клітинка 6" xfId="2095" xr:uid="{A46F9428-155A-4FB4-9F1F-13C65585EE81}"/>
    <cellStyle name="Контрольна клітинка 7" xfId="2096" xr:uid="{DC81DF10-C680-4B23-A38D-12CA95B3078C}"/>
    <cellStyle name="Контрольна клітинка 7 2" xfId="2097" xr:uid="{8C5A1870-3382-4540-9FAC-8FC725B12564}"/>
    <cellStyle name="Контрольна клітинка 7 3" xfId="2098" xr:uid="{F8007494-AAF8-44A9-A2EA-967C9D8426E5}"/>
    <cellStyle name="Контрольна клітинка 7 4" xfId="2099" xr:uid="{EA6FE2FA-3D8F-4F38-8A4D-5B91CAD21039}"/>
    <cellStyle name="Контрольна клітинка 8" xfId="2100" xr:uid="{99BCAC99-7D37-4B94-8D46-CD59201329C9}"/>
    <cellStyle name="Контрольна клітинка 8 2" xfId="2101" xr:uid="{88CEC36F-C275-4570-8B32-BCE5D672E02A}"/>
    <cellStyle name="Контрольна клітинка 8 3" xfId="2102" xr:uid="{44888934-79B1-41B9-95CF-B660FF46735B}"/>
    <cellStyle name="Контрольна клітинка 9" xfId="2103" xr:uid="{2AC7EC9F-1F43-49BD-A594-EC9252DF5646}"/>
    <cellStyle name="Контрольна клітинка 9 2" xfId="2104" xr:uid="{8E82405E-A169-43E1-A4D4-04F0635FB37C}"/>
    <cellStyle name="Контрольная ячейка" xfId="2105" xr:uid="{95D3B8F1-E513-456C-9165-EC00280558FC}"/>
    <cellStyle name="Назва" xfId="2547" builtinId="15" hidden="1"/>
    <cellStyle name="Назва 10" xfId="2106" xr:uid="{46AE0772-DE4E-4213-8F5D-3100E8F3711C}"/>
    <cellStyle name="Назва 11" xfId="2107" xr:uid="{0DEE0BB6-2D35-4BC0-9D24-0DDA183E7EA6}"/>
    <cellStyle name="Назва 12" xfId="2108" xr:uid="{22422CD9-8C89-4B60-BD74-F87AEDC4FE69}"/>
    <cellStyle name="Назва 13" xfId="2109" xr:uid="{B0C75595-9E49-43E9-ABC2-45915F027F1B}"/>
    <cellStyle name="Назва 14" xfId="2110" xr:uid="{61A95530-5654-4F88-AE6A-B88ACA25F685}"/>
    <cellStyle name="Назва 14 2" xfId="2111" xr:uid="{28AC2EB6-558E-4955-B204-00D3D7B7291E}"/>
    <cellStyle name="Назва 14 3" xfId="2112" xr:uid="{1078DB1A-AA56-4733-8C6E-0ED79DE998E2}"/>
    <cellStyle name="Назва 15" xfId="2113" xr:uid="{7E184EBB-C588-42CE-AA2D-0EDD81AE92E2}"/>
    <cellStyle name="Назва 15 2" xfId="2114" xr:uid="{EECCDA4D-5DB7-4CB0-83A6-7083D074A2AB}"/>
    <cellStyle name="Назва 16" xfId="2115" xr:uid="{300E71AB-F1DE-4EE5-A3ED-7DF8460E50B3}"/>
    <cellStyle name="Назва 16 2" xfId="2116" xr:uid="{E406CA8B-8500-44C7-A1B8-629A502A04B6}"/>
    <cellStyle name="Назва 17" xfId="2117" xr:uid="{D1CBBB45-1340-4CD5-B114-27511ED3716D}"/>
    <cellStyle name="Назва 18" xfId="2118" xr:uid="{FA99D886-5909-48FA-BF6C-D370831F620B}"/>
    <cellStyle name="Назва 19" xfId="2119" xr:uid="{0AB0CC6B-004D-49BB-90C6-FC7486891A8E}"/>
    <cellStyle name="Назва 2" xfId="2120" xr:uid="{7AB23772-268C-46E5-9569-FF3DE0320A4B}"/>
    <cellStyle name="Назва 2 10" xfId="2121" xr:uid="{D5391319-B5B8-45B6-B740-35F853F039E8}"/>
    <cellStyle name="Назва 2 11" xfId="2122" xr:uid="{09CDB742-0145-415C-B78F-5E1199C0AAA2}"/>
    <cellStyle name="Назва 2 2" xfId="2123" xr:uid="{37512AA1-FDD2-4A48-87E6-C43E98F2ECC2}"/>
    <cellStyle name="Назва 2 3" xfId="2124" xr:uid="{7E55A5D5-A2B0-4E85-B355-F4CD95D19F97}"/>
    <cellStyle name="Назва 2 4" xfId="2125" xr:uid="{5896952F-B2FE-47C7-B93C-DC7C7D87A0F1}"/>
    <cellStyle name="Назва 2 5" xfId="2126" xr:uid="{163F60EA-CFC0-4255-B13B-E4DA831CF659}"/>
    <cellStyle name="Назва 2 6" xfId="2127" xr:uid="{8C197288-FBAF-46CC-A8BC-5EF9D0F402A8}"/>
    <cellStyle name="Назва 2 7" xfId="2128" xr:uid="{0529D4C0-1E91-4476-AD11-F56F419553A6}"/>
    <cellStyle name="Назва 2 8" xfId="2129" xr:uid="{987D3B96-BFC8-4242-BB8A-BA6B4C4E2ACA}"/>
    <cellStyle name="Назва 2 9" xfId="2130" xr:uid="{9C791BDD-6ABF-49D3-86F9-47FFA9534798}"/>
    <cellStyle name="Назва 20" xfId="2131" xr:uid="{54B477BA-AE64-4084-A1B0-7F759BAB4136}"/>
    <cellStyle name="Назва 20 2" xfId="2132" xr:uid="{C031C35C-2F16-49A4-8F54-FC4736708745}"/>
    <cellStyle name="Назва 21" xfId="2133" xr:uid="{C059AED9-C9DC-42DF-80C4-EA6C84166CA1}"/>
    <cellStyle name="Назва 22" xfId="2134" xr:uid="{E85B8D9F-A82C-42D8-B857-0771DB2C2E45}"/>
    <cellStyle name="Назва 23" xfId="2135" xr:uid="{2A3DD342-C34B-40EF-B233-6864766A5ABB}"/>
    <cellStyle name="Назва 24" xfId="2136" xr:uid="{FBE36CC7-984B-49F5-8C2E-C66DE5ECFBB9}"/>
    <cellStyle name="Назва 3" xfId="2137" xr:uid="{AB6C79A4-4328-4009-A6B1-DBCA27472169}"/>
    <cellStyle name="Назва 4" xfId="2138" xr:uid="{6E430EF1-B0E3-4210-9D82-2943A5263D79}"/>
    <cellStyle name="Назва 5" xfId="2139" xr:uid="{44541131-382E-4112-8F33-22D5610895B9}"/>
    <cellStyle name="Назва 6" xfId="2140" xr:uid="{F2E6626D-8377-4627-BEFB-8F1564ABBA69}"/>
    <cellStyle name="Назва 7" xfId="2141" xr:uid="{A5A1FD7E-4977-4FF9-9448-84DC99F43251}"/>
    <cellStyle name="Назва 7 2" xfId="2142" xr:uid="{CBF1A84C-B697-4694-8337-CE349C413A32}"/>
    <cellStyle name="Назва 7 3" xfId="2143" xr:uid="{2C80D914-B06F-4DB2-BF2E-EDB480F7FA7A}"/>
    <cellStyle name="Назва 7 4" xfId="2144" xr:uid="{3C019660-FCB4-448F-8B9F-7CC7A5E55A56}"/>
    <cellStyle name="Назва 8" xfId="2145" xr:uid="{AFC6EBE2-18F2-4A95-B7A5-7EB2AD2AE56B}"/>
    <cellStyle name="Назва 8 2" xfId="2146" xr:uid="{FD7DC697-BF4F-48BA-AAF4-DBBC4EA9E127}"/>
    <cellStyle name="Назва 8 3" xfId="2147" xr:uid="{5BADFB07-237C-4A97-8205-2B3F6123066A}"/>
    <cellStyle name="Назва 9" xfId="2148" xr:uid="{0A146714-1718-4F08-A2BC-A5E132154F08}"/>
    <cellStyle name="Назва 9 2" xfId="2149" xr:uid="{0AD55A8E-F905-4ED2-8C80-244B4F07D636}"/>
    <cellStyle name="Название" xfId="2150" xr:uid="{E70D47A3-C452-4ACA-AD6F-91ECC2426E2D}"/>
    <cellStyle name="Нейтральний" xfId="2550" builtinId="28" hidden="1"/>
    <cellStyle name="Нейтральний 2" xfId="2151" xr:uid="{84F1658F-9BCF-48F5-8CE2-17CDEF5ABEE1}"/>
    <cellStyle name="Нейтральный" xfId="2152" xr:uid="{4735D5AF-01F5-4931-82E0-BAF1CB19D376}"/>
    <cellStyle name="Обчислення" xfId="2553" builtinId="22" hidden="1"/>
    <cellStyle name="Обчислення 10" xfId="2153" xr:uid="{B2255DC6-7E85-4DEE-8A90-2EB8C0BF764C}"/>
    <cellStyle name="Обчислення 11" xfId="2154" xr:uid="{AA5551FA-A4DC-4B9B-B807-74A600BA293B}"/>
    <cellStyle name="Обчислення 12" xfId="2155" xr:uid="{CF75F71A-7095-45C5-99E0-704168C5601A}"/>
    <cellStyle name="Обчислення 13" xfId="2156" xr:uid="{10B704AE-5941-4A96-897E-1480528B73DF}"/>
    <cellStyle name="Обчислення 14" xfId="2157" xr:uid="{039B0410-E0D7-48CF-B767-432304919643}"/>
    <cellStyle name="Обчислення 14 2" xfId="2158" xr:uid="{7DCD0AEF-AF3B-41F3-9897-921D8AFAD9DD}"/>
    <cellStyle name="Обчислення 14 3" xfId="2159" xr:uid="{413C6D30-9889-4AA9-96E8-6AE20F23B161}"/>
    <cellStyle name="Обчислення 15" xfId="2160" xr:uid="{D7F548ED-75FC-41FC-ABDA-CE2D1299595A}"/>
    <cellStyle name="Обчислення 15 2" xfId="2161" xr:uid="{D06651F5-B187-42A4-9E98-776DBA79740F}"/>
    <cellStyle name="Обчислення 16" xfId="2162" xr:uid="{CB8C1DE7-C9B0-4A27-B195-0C5669D58F79}"/>
    <cellStyle name="Обчислення 16 2" xfId="2163" xr:uid="{6711DBFF-C937-4FD8-9326-7F13F2EC0B60}"/>
    <cellStyle name="Обчислення 17" xfId="2164" xr:uid="{5D04BFA8-E10F-4C47-90E0-3CA7C3D06CB2}"/>
    <cellStyle name="Обчислення 18" xfId="2165" xr:uid="{F0DC0FB0-59C3-457F-8045-EF1A51CFA595}"/>
    <cellStyle name="Обчислення 19" xfId="2166" xr:uid="{2843D2A1-0BA8-40D3-8624-531DBC886B1D}"/>
    <cellStyle name="Обчислення 2" xfId="2167" xr:uid="{D889621A-FD18-4DF4-9C11-A87A8350AB7B}"/>
    <cellStyle name="Обчислення 2 10" xfId="2168" xr:uid="{99B79B2B-E9DD-421B-AECC-A85766687C25}"/>
    <cellStyle name="Обчислення 2 11" xfId="2169" xr:uid="{4B75E080-E111-4F8E-A562-E642D4E225D2}"/>
    <cellStyle name="Обчислення 2 2" xfId="2170" xr:uid="{67D6B6C8-1C09-4075-90B4-1BDD8DA11A20}"/>
    <cellStyle name="Обчислення 2 3" xfId="2171" xr:uid="{5F8E7ABC-E6F2-4B2A-B3B5-900EDACA4B97}"/>
    <cellStyle name="Обчислення 2 4" xfId="2172" xr:uid="{D05FC8AE-8CDF-4F76-88F4-520701F585D6}"/>
    <cellStyle name="Обчислення 2 5" xfId="2173" xr:uid="{F4971A85-0088-429C-A3A8-0BB09B51E1BD}"/>
    <cellStyle name="Обчислення 2 6" xfId="2174" xr:uid="{8FC32AC4-4900-4553-94E2-D816B504C1FE}"/>
    <cellStyle name="Обчислення 2 7" xfId="2175" xr:uid="{90B66C85-D8F4-4CF4-B20C-BFB009E2CAA7}"/>
    <cellStyle name="Обчислення 2 8" xfId="2176" xr:uid="{D0703D00-0265-488F-BB1E-432F3D8D62F2}"/>
    <cellStyle name="Обчислення 2 9" xfId="2177" xr:uid="{F4037610-5F39-4633-989F-6DD70DCA6D63}"/>
    <cellStyle name="Обчислення 20" xfId="2178" xr:uid="{1459CB81-12BA-44C9-AD48-028134E7F80B}"/>
    <cellStyle name="Обчислення 20 2" xfId="2179" xr:uid="{4EBF267D-57C0-4B69-A926-438A0A30BF15}"/>
    <cellStyle name="Обчислення 21" xfId="2180" xr:uid="{937A1284-28F6-48AC-AB59-F3E799A16543}"/>
    <cellStyle name="Обчислення 22" xfId="2181" xr:uid="{A46E624B-46E1-426B-8A97-1DFAD4A9BE6A}"/>
    <cellStyle name="Обчислення 23" xfId="2182" xr:uid="{6DE68DE4-A026-4EA8-BF67-37BDCFC57FEC}"/>
    <cellStyle name="Обчислення 24" xfId="2183" xr:uid="{3A093A70-A257-4C1D-AA92-D5FC41BAF3F5}"/>
    <cellStyle name="Обчислення 25" xfId="2184" xr:uid="{D902273E-F692-494F-A876-2511D8A2E8D3}"/>
    <cellStyle name="Обчислення 3" xfId="2185" xr:uid="{042FD409-2E95-46DB-8D51-4DFDBFBBB8F5}"/>
    <cellStyle name="Обчислення 4" xfId="2186" xr:uid="{BE7DAD3F-EF56-49E7-BB5C-E228BB6162CC}"/>
    <cellStyle name="Обчислення 5" xfId="2187" xr:uid="{953C538F-D5C3-4693-B572-708FA1E7B22C}"/>
    <cellStyle name="Обчислення 6" xfId="2188" xr:uid="{2FAD2748-C70C-43AB-932D-B39054280978}"/>
    <cellStyle name="Обчислення 7" xfId="2189" xr:uid="{C63A63EE-A2EE-446F-997F-97C9F980A837}"/>
    <cellStyle name="Обчислення 7 2" xfId="2190" xr:uid="{5956ED87-7314-4B94-AF53-10250E534A42}"/>
    <cellStyle name="Обчислення 7 3" xfId="2191" xr:uid="{5A5CCBF3-4E62-433B-B541-2F915118DB32}"/>
    <cellStyle name="Обчислення 7 4" xfId="2192" xr:uid="{00F0422B-A6BB-4FD0-ABF5-2781F70AA90B}"/>
    <cellStyle name="Обчислення 8" xfId="2193" xr:uid="{E80BB4A2-5EA9-4782-9EEE-5FBC3E6D8E5B}"/>
    <cellStyle name="Обчислення 8 2" xfId="2194" xr:uid="{32BB7536-01D6-42E0-B7E1-11CFA281F11B}"/>
    <cellStyle name="Обчислення 8 3" xfId="2195" xr:uid="{DB15EC64-6C65-4EB4-A77E-B151E3E98782}"/>
    <cellStyle name="Обчислення 9" xfId="2196" xr:uid="{739DE034-BD3A-47C1-B3F0-233738AEDB19}"/>
    <cellStyle name="Обчислення 9 2" xfId="2197" xr:uid="{8593B068-8987-487D-90D9-ED5456EFCBAC}"/>
    <cellStyle name="Обычный 2" xfId="2198" xr:uid="{FDD51B87-F312-4AA4-B218-C064467CD76E}"/>
    <cellStyle name="Обычный 2 2" xfId="2199" xr:uid="{83243485-BE2D-457D-B99E-A14472F35A3C}"/>
    <cellStyle name="Обычный 2_22.12.2020 Додатки бюджет 2021 Коди нові" xfId="2200" xr:uid="{163EAE4B-9809-4AFF-B603-20EFA417BAC9}"/>
    <cellStyle name="Обычный 3" xfId="2201" xr:uid="{A47F825C-98E1-499D-AF24-48A1713A0CE3}"/>
    <cellStyle name="Обычный 4" xfId="2202" xr:uid="{AB6E5936-BB08-4B3B-9BA2-42129ABC47C2}"/>
    <cellStyle name="Обычный 5" xfId="2203" xr:uid="{B15E8893-BB8D-443E-97E3-3F7F7C890BA4}"/>
    <cellStyle name="Обычный 6" xfId="2204" xr:uid="{0F15B56E-AB4E-4946-8D8C-96BE4EA7075C}"/>
    <cellStyle name="Обычный 7" xfId="2205" xr:uid="{6DE0CA0A-E92D-464F-8B83-662BAFB1EA8D}"/>
    <cellStyle name="Обычный 8" xfId="2206" xr:uid="{BEDCA478-BD06-4AC7-B2F3-D4C123228FB0}"/>
    <cellStyle name="Обычный_Дод 3 вид" xfId="2207" xr:uid="{D2AF5C1B-525E-4AF3-B50D-F055FDD33C6E}"/>
    <cellStyle name="Обычный_Додатки до бюджету 1" xfId="2208" xr:uid="{37178626-FA75-4C89-BCAA-55C58DB79ED1}"/>
    <cellStyle name="Обычный_трансферти бюджетам на 2024 рік" xfId="2209" xr:uid="{C7915980-8C32-4BC8-89CC-26150711AF91}"/>
    <cellStyle name="Підсумок" xfId="2559" builtinId="25" hidden="1"/>
    <cellStyle name="Підсумок 10" xfId="2210" xr:uid="{48387AC0-D02B-48D6-BA8F-9865C6413F60}"/>
    <cellStyle name="Підсумок 11" xfId="2211" xr:uid="{4659AE61-25AB-48FB-8586-3E1B1577362C}"/>
    <cellStyle name="Підсумок 12" xfId="2212" xr:uid="{48C05F2F-6332-430F-A7E7-EB3485708B3F}"/>
    <cellStyle name="Підсумок 13" xfId="2213" xr:uid="{FA540E9D-4877-4043-9788-CA6049CCC286}"/>
    <cellStyle name="Підсумок 14" xfId="2214" xr:uid="{9455F757-69DA-4EF9-B861-77224BF7F81D}"/>
    <cellStyle name="Підсумок 14 2" xfId="2215" xr:uid="{DFA7015A-EC4D-4CFD-BD6E-7BAA7053FA7C}"/>
    <cellStyle name="Підсумок 14 3" xfId="2216" xr:uid="{E02EECE7-6F49-40E4-AC7A-DB56471FB614}"/>
    <cellStyle name="Підсумок 15" xfId="2217" xr:uid="{4B63E111-AB5D-436C-933E-C32847674993}"/>
    <cellStyle name="Підсумок 15 2" xfId="2218" xr:uid="{2A798C0F-FAAB-4947-99DA-FAF7AF3CA431}"/>
    <cellStyle name="Підсумок 16" xfId="2219" xr:uid="{397F2592-1083-4054-A450-268B4FF9BA61}"/>
    <cellStyle name="Підсумок 16 2" xfId="2220" xr:uid="{744FFDCD-A2EE-479E-A4B6-550CD62C98D0}"/>
    <cellStyle name="Підсумок 17" xfId="2221" xr:uid="{4324EDBA-6575-4248-BCCD-4110D96E5F4B}"/>
    <cellStyle name="Підсумок 18" xfId="2222" xr:uid="{499B905C-79FB-4771-ABFD-B797015C4A09}"/>
    <cellStyle name="Підсумок 19" xfId="2223" xr:uid="{68BA4308-B5E4-43E4-AFF7-68C0D798D3BD}"/>
    <cellStyle name="Підсумок 2" xfId="2224" xr:uid="{6D494003-5C15-4C6B-B955-8CFD44C18812}"/>
    <cellStyle name="Підсумок 2 10" xfId="2225" xr:uid="{AE18ED6F-7735-4356-A561-391E6C5F5C78}"/>
    <cellStyle name="Підсумок 2 11" xfId="2226" xr:uid="{7017A3E5-EB2C-4473-8DF8-24710A8A5B14}"/>
    <cellStyle name="Підсумок 2 2" xfId="2227" xr:uid="{65874C13-0232-41B6-B260-7953BAC013EE}"/>
    <cellStyle name="Підсумок 2 3" xfId="2228" xr:uid="{05A4297A-E50F-490F-9839-5FAD78198585}"/>
    <cellStyle name="Підсумок 2 4" xfId="2229" xr:uid="{6D6C2D97-844F-4507-8D88-6EF8C69B155F}"/>
    <cellStyle name="Підсумок 2 5" xfId="2230" xr:uid="{7E3D393B-957E-4F77-A189-FF3BAB498C3B}"/>
    <cellStyle name="Підсумок 2 6" xfId="2231" xr:uid="{3C710ACA-406A-4794-93B2-9F621DB1F017}"/>
    <cellStyle name="Підсумок 2 7" xfId="2232" xr:uid="{5CBCDCE1-F4A4-4600-8D8F-04B29DD35863}"/>
    <cellStyle name="Підсумок 2 8" xfId="2233" xr:uid="{580C7C61-ACC4-4D03-85B5-5E1CD6A89F8A}"/>
    <cellStyle name="Підсумок 2 9" xfId="2234" xr:uid="{8A522F0F-3DC4-4606-AC44-51B9031FDC1C}"/>
    <cellStyle name="Підсумок 20" xfId="2235" xr:uid="{281F5A6C-B0C2-4EC5-ADA1-F91468EC3997}"/>
    <cellStyle name="Підсумок 20 2" xfId="2236" xr:uid="{535C45F2-51CF-40C3-9372-56DE9223E96A}"/>
    <cellStyle name="Підсумок 21" xfId="2237" xr:uid="{87953655-DCE1-49D3-8345-3ECCD6B0F550}"/>
    <cellStyle name="Підсумок 22" xfId="2238" xr:uid="{C3907554-04F3-4642-9923-1E91FCC3A3F5}"/>
    <cellStyle name="Підсумок 23" xfId="2239" xr:uid="{B2117C93-962A-4097-8778-84EE7B2D5C36}"/>
    <cellStyle name="Підсумок 24" xfId="2240" xr:uid="{D6B44CDF-6E9F-47DB-A547-20847738A999}"/>
    <cellStyle name="Підсумок 25" xfId="2241" xr:uid="{23429F7A-A0EF-4A02-AEA6-3EFA2219B491}"/>
    <cellStyle name="Підсумок 3" xfId="2242" xr:uid="{7584FB37-83B7-4145-B2D6-F651BAFDF354}"/>
    <cellStyle name="Підсумок 4" xfId="2243" xr:uid="{57CBCA2C-5132-4F5A-A3FC-15AC0AB4108A}"/>
    <cellStyle name="Підсумок 5" xfId="2244" xr:uid="{DA08453D-F8BF-489B-B275-F92B1CA35EF0}"/>
    <cellStyle name="Підсумок 6" xfId="2245" xr:uid="{096FEB01-211A-4174-91E5-156690F84DB9}"/>
    <cellStyle name="Підсумок 7" xfId="2246" xr:uid="{CF88D95C-5B46-4225-9559-513949956BBA}"/>
    <cellStyle name="Підсумок 7 2" xfId="2247" xr:uid="{C9551F43-C28C-4A26-8F4A-5000224D2BE2}"/>
    <cellStyle name="Підсумок 7 3" xfId="2248" xr:uid="{82A46DA2-EFEA-4FB8-BD33-7EF825F0D572}"/>
    <cellStyle name="Підсумок 7 4" xfId="2249" xr:uid="{C5B0FB8C-F0B3-41A9-B9E8-1CF2D3DE39FA}"/>
    <cellStyle name="Підсумок 8" xfId="2250" xr:uid="{7D9787C7-9E26-4225-8601-B803B8807781}"/>
    <cellStyle name="Підсумок 8 2" xfId="2251" xr:uid="{A95D6D6F-845F-471E-8645-C170BE91BB24}"/>
    <cellStyle name="Підсумок 8 3" xfId="2252" xr:uid="{256BFDF9-01E7-4482-B361-6213BDB9C168}"/>
    <cellStyle name="Підсумок 9" xfId="2253" xr:uid="{590D011C-D526-4045-AB48-3AF9DABC3880}"/>
    <cellStyle name="Підсумок 9 2" xfId="2254" xr:uid="{0509B2B7-CB6D-4098-9B06-29AF51762A2C}"/>
    <cellStyle name="Плохой" xfId="2255" xr:uid="{7FBE974F-84E9-4788-AE38-1BB72862BDF2}"/>
    <cellStyle name="Поганий" xfId="2549" builtinId="27" hidden="1"/>
    <cellStyle name="Поганий 10" xfId="2256" xr:uid="{2BF8BEBD-90C8-4BA5-B3C8-AAAD5EE163FE}"/>
    <cellStyle name="Поганий 11" xfId="2257" xr:uid="{6087F3A4-2402-4C8A-B3DE-7F45F2EC8AAE}"/>
    <cellStyle name="Поганий 12" xfId="2258" xr:uid="{7CEB4BF3-45E5-411A-AD9E-D575907DFDDB}"/>
    <cellStyle name="Поганий 13" xfId="2259" xr:uid="{0B2DA0DD-C376-4748-9BFF-2206CBC86FF2}"/>
    <cellStyle name="Поганий 14" xfId="2260" xr:uid="{624E6C9A-96FB-4913-93BB-4A03FCA6BDCC}"/>
    <cellStyle name="Поганий 14 2" xfId="2261" xr:uid="{3A96AA47-F177-4B80-B823-C68A65F2BDBC}"/>
    <cellStyle name="Поганий 14 3" xfId="2262" xr:uid="{0D7122CD-573D-48DA-9CC8-60442130D8DA}"/>
    <cellStyle name="Поганий 15" xfId="2263" xr:uid="{F6B2F763-4262-4DE8-BEF8-AB11A20C0862}"/>
    <cellStyle name="Поганий 15 2" xfId="2264" xr:uid="{0421C62F-4C22-4EA0-B731-4370619ADF08}"/>
    <cellStyle name="Поганий 16" xfId="2265" xr:uid="{7A6A27D9-09CD-45EC-91C8-1DF6CBF52A3F}"/>
    <cellStyle name="Поганий 16 2" xfId="2266" xr:uid="{80E68EF3-26DF-42C9-99D7-EA8572C4E14A}"/>
    <cellStyle name="Поганий 17" xfId="2267" xr:uid="{53E1507A-315D-4340-88ED-BE46C82B4F3F}"/>
    <cellStyle name="Поганий 18" xfId="2268" xr:uid="{F2C46A78-6F9B-49DD-B6B7-CE190C2337F0}"/>
    <cellStyle name="Поганий 19" xfId="2269" xr:uid="{93D96B6A-A486-4A5E-8831-988C1E1CEA16}"/>
    <cellStyle name="Поганий 2" xfId="2270" xr:uid="{C9E26007-E0A2-47D9-8496-9CDC09CCEBA9}"/>
    <cellStyle name="Поганий 2 10" xfId="2271" xr:uid="{476F9787-30B4-42AC-868B-E39393F83D46}"/>
    <cellStyle name="Поганий 2 11" xfId="2272" xr:uid="{25282C84-BE15-4FF5-851C-F8210760BDBD}"/>
    <cellStyle name="Поганий 2 2" xfId="2273" xr:uid="{126AB58E-9E13-433E-A6A4-A4115DD808CB}"/>
    <cellStyle name="Поганий 2 3" xfId="2274" xr:uid="{2AFB76C9-5108-44AE-8960-5060F9881CA6}"/>
    <cellStyle name="Поганий 2 4" xfId="2275" xr:uid="{4E48C993-B1F5-4D69-92E1-3B0E0F919465}"/>
    <cellStyle name="Поганий 2 5" xfId="2276" xr:uid="{23EEAC1D-AC62-4F5B-AB40-DB8B52B3CC73}"/>
    <cellStyle name="Поганий 2 6" xfId="2277" xr:uid="{F3371CA0-15A0-42CD-B60B-9214AA6A7B9A}"/>
    <cellStyle name="Поганий 2 7" xfId="2278" xr:uid="{CE41EE7F-2244-4A4D-9059-D8E1D02D3302}"/>
    <cellStyle name="Поганий 2 8" xfId="2279" xr:uid="{4351468B-30CA-465B-AD0D-4CC42B2C7DB5}"/>
    <cellStyle name="Поганий 2 9" xfId="2280" xr:uid="{F8FA9A71-632B-4A44-8B55-500045BA60DC}"/>
    <cellStyle name="Поганий 20" xfId="2281" xr:uid="{751D47CB-9648-4E4E-A36A-717BCC7540FE}"/>
    <cellStyle name="Поганий 20 2" xfId="2282" xr:uid="{8D8A0A9B-8480-46C3-8ADC-6344FB4F6B33}"/>
    <cellStyle name="Поганий 21" xfId="2283" xr:uid="{66C99824-8116-4641-91A2-5DF1C1267168}"/>
    <cellStyle name="Поганий 22" xfId="2284" xr:uid="{FD71AEC6-80B8-49DF-A22C-9B72198D4E93}"/>
    <cellStyle name="Поганий 23" xfId="2285" xr:uid="{C99AE082-1C2F-4AA2-9A92-7801D472981B}"/>
    <cellStyle name="Поганий 24" xfId="2286" xr:uid="{82C839E0-F02F-4C66-8197-D5B97C47346E}"/>
    <cellStyle name="Поганий 25" xfId="2287" xr:uid="{337F1B82-9239-42B1-A8F9-114862BD4ACD}"/>
    <cellStyle name="Поганий 3" xfId="2288" xr:uid="{E99F03EB-6B1E-4D8C-87B7-AED99CBE1C8A}"/>
    <cellStyle name="Поганий 4" xfId="2289" xr:uid="{AD43AFDD-B202-4120-91D6-9FEEE86F99C9}"/>
    <cellStyle name="Поганий 5" xfId="2290" xr:uid="{76F8CB53-895C-4F83-BF5F-B118734BBB5B}"/>
    <cellStyle name="Поганий 6" xfId="2291" xr:uid="{3440A2AB-469F-40F7-847D-CC356B4E0EB1}"/>
    <cellStyle name="Поганий 7" xfId="2292" xr:uid="{7E50C14B-5C5D-4D2E-939B-181962F8D4C0}"/>
    <cellStyle name="Поганий 7 2" xfId="2293" xr:uid="{69D61EB4-F7FC-4AFF-B452-791DD04FC185}"/>
    <cellStyle name="Поганий 7 3" xfId="2294" xr:uid="{9F71D92C-BBB1-4C02-8005-BC6A6395EC24}"/>
    <cellStyle name="Поганий 7 4" xfId="2295" xr:uid="{8AB1F013-70DA-43D9-8A5E-F5B121A6DB5B}"/>
    <cellStyle name="Поганий 8" xfId="2296" xr:uid="{EB22D5B2-347E-47CC-A6D9-72CCE99F65D3}"/>
    <cellStyle name="Поганий 8 2" xfId="2297" xr:uid="{B6F7890C-830E-4207-BB3D-09C9FF98F86F}"/>
    <cellStyle name="Поганий 8 3" xfId="2298" xr:uid="{B44DA524-4B6C-4E1F-9436-9E9A9215C09F}"/>
    <cellStyle name="Поганий 9" xfId="2299" xr:uid="{8459C11A-B4BE-44CD-B33C-7464B97036AC}"/>
    <cellStyle name="Поганий 9 2" xfId="2300" xr:uid="{0911AD68-F949-4A28-AF28-FC7051E34881}"/>
    <cellStyle name="Пояснение" xfId="2301" xr:uid="{A87A6EBD-3E0A-4873-828A-E39F64589092}"/>
    <cellStyle name="Пояснительный текст" xfId="2302" xr:uid="{ACCFABB9-01CE-441E-BD1D-E3989F930B87}"/>
    <cellStyle name="Предупреждающий текст" xfId="2303" xr:uid="{73F170FB-96B2-4C0D-992E-57552D490E11}"/>
    <cellStyle name="Примечание" xfId="2304" xr:uid="{47E51240-6171-4B04-8F05-EC34DCE5E184}"/>
    <cellStyle name="Примечание 2" xfId="2305" xr:uid="{969F97E4-2374-4AB0-9FDF-625D27545BD4}"/>
    <cellStyle name="Примечание_22.12.2020 Додатки бюджет 2021 Коди нові" xfId="2306" xr:uid="{DC50E4FE-580E-4952-9CB0-77099B640720}"/>
    <cellStyle name="Примітка" xfId="2557" builtinId="10" hidden="1"/>
    <cellStyle name="Примітка 10" xfId="2307" xr:uid="{7D7E5EB7-A491-484D-A0AB-A03A45F69C31}"/>
    <cellStyle name="Примітка 11" xfId="2308" xr:uid="{4A8F7C5E-795E-4A20-A864-5D9DFF2FDDD2}"/>
    <cellStyle name="Примітка 12" xfId="2309" xr:uid="{07204019-25C4-4D71-A964-A7FA7E235F6D}"/>
    <cellStyle name="Примітка 13" xfId="2310" xr:uid="{4469D34E-BE7D-4FD2-ADAB-7841E7000229}"/>
    <cellStyle name="Примітка 14" xfId="2311" xr:uid="{9462081D-3574-4EC0-8313-BC78CA42DA2B}"/>
    <cellStyle name="Примітка 14 2" xfId="2312" xr:uid="{AC5CA5B3-E766-4196-8746-023193B1F4B3}"/>
    <cellStyle name="Примітка 14 3" xfId="2313" xr:uid="{46EF207A-BD67-4CA6-960D-3AC5FAC70840}"/>
    <cellStyle name="Примітка 15" xfId="2314" xr:uid="{91501366-38FD-48E1-BC83-BF4CDCA5CE4C}"/>
    <cellStyle name="Примітка 15 2" xfId="2315" xr:uid="{A524ED33-761E-47F1-8FC0-5A9C22A3B724}"/>
    <cellStyle name="Примітка 16" xfId="2316" xr:uid="{7472B214-2946-491C-B0B2-7EE86D02FC54}"/>
    <cellStyle name="Примітка 16 2" xfId="2317" xr:uid="{AD2A17BA-3C64-46EB-92EB-D5C0C4B486C5}"/>
    <cellStyle name="Примітка 17" xfId="2318" xr:uid="{966BD61C-BBBA-400A-9898-6D55694828BA}"/>
    <cellStyle name="Примітка 18" xfId="2319" xr:uid="{7DFF2224-574E-4ECA-B19C-EF605D9DA19F}"/>
    <cellStyle name="Примітка 19" xfId="2320" xr:uid="{1FF8007C-F315-4C94-9E05-A99FCF187E1E}"/>
    <cellStyle name="Примітка 2" xfId="2321" xr:uid="{3E9D3869-C926-41AA-9E71-43983F756EF4}"/>
    <cellStyle name="Примітка 2 10" xfId="2322" xr:uid="{94CB47EE-C2CC-4A52-8054-8ECA5F915AA0}"/>
    <cellStyle name="Примітка 2 11" xfId="2323" xr:uid="{49C5DAAC-88F1-4143-84A5-0D3F842F8672}"/>
    <cellStyle name="Примітка 2 2" xfId="2324" xr:uid="{CCE1DF14-4DC0-4DDC-8D94-B614BAA3F8F1}"/>
    <cellStyle name="Примітка 2 3" xfId="2325" xr:uid="{01FEF230-8A60-4B87-9AD4-03874971BEFC}"/>
    <cellStyle name="Примітка 2 4" xfId="2326" xr:uid="{B0335DC4-0E43-4442-988F-04FF14F43648}"/>
    <cellStyle name="Примітка 2 5" xfId="2327" xr:uid="{73D54979-F830-441D-AA29-57935D4C2B6C}"/>
    <cellStyle name="Примітка 2 6" xfId="2328" xr:uid="{DC229BEF-65E5-478C-828D-2A1F738D6EF3}"/>
    <cellStyle name="Примітка 2 7" xfId="2329" xr:uid="{D1668D0C-DFFE-4550-B37D-20A964909E5E}"/>
    <cellStyle name="Примітка 2 8" xfId="2330" xr:uid="{90B45946-531B-40DC-9839-86723FA92ABC}"/>
    <cellStyle name="Примітка 2 9" xfId="2331" xr:uid="{099F659E-F81B-47FD-A08F-DFF826ED578D}"/>
    <cellStyle name="Примітка 20" xfId="2332" xr:uid="{56B0643A-27D1-4A86-AF33-3FC3A9111F7E}"/>
    <cellStyle name="Примітка 20 2" xfId="2333" xr:uid="{3CDFA555-CAB7-49B5-B0B7-5B8D007E2FCB}"/>
    <cellStyle name="Примітка 21" xfId="2334" xr:uid="{B9A8720A-2E2A-4058-B9CB-16386FCD4F62}"/>
    <cellStyle name="Примітка 22" xfId="2335" xr:uid="{30D19235-EA9F-45E2-AF7A-5176F327DCF5}"/>
    <cellStyle name="Примітка 23" xfId="2336" xr:uid="{706BF2E2-277B-42EC-8BCD-71BDD865610D}"/>
    <cellStyle name="Примітка 24" xfId="2337" xr:uid="{B0C83E55-B916-4DCC-8F67-0398D9FD5523}"/>
    <cellStyle name="Примітка 25" xfId="2338" xr:uid="{9EAA6E18-84E6-4FBC-9E11-FD6BD1A3ED57}"/>
    <cellStyle name="Примітка 3" xfId="2339" xr:uid="{EB20982F-D6F6-498C-B564-298F92E28D2A}"/>
    <cellStyle name="Примітка 4" xfId="2340" xr:uid="{BE59FE8A-116A-4123-AFE0-19E4AE07E113}"/>
    <cellStyle name="Примітка 5" xfId="2341" xr:uid="{3A7DE949-BB9D-488F-A8DB-20A1D319689B}"/>
    <cellStyle name="Примітка 6" xfId="2342" xr:uid="{43D44780-990C-42C1-92EE-BD65B277C5A2}"/>
    <cellStyle name="Примітка 7" xfId="2343" xr:uid="{F3774D22-7499-4E41-87D3-6931B7DD7F73}"/>
    <cellStyle name="Примітка 7 2" xfId="2344" xr:uid="{68ED9D19-4552-4FA8-BF4C-AD53FB2053FE}"/>
    <cellStyle name="Примітка 7 3" xfId="2345" xr:uid="{A8CD0DD6-6493-4795-9952-6500AAB2B657}"/>
    <cellStyle name="Примітка 7 4" xfId="2346" xr:uid="{3BEBB1DA-9112-4770-8C9F-7249852CDA03}"/>
    <cellStyle name="Примітка 7 4 2" xfId="2347" xr:uid="{FB38CAAA-DB39-424D-BB03-0CE72F4D2F7C}"/>
    <cellStyle name="Примітка 7 4 2 2" xfId="2348" xr:uid="{5B0DA2BD-B9C3-4D70-A79B-9185855382F5}"/>
    <cellStyle name="Примітка 7 4 2 3" xfId="2349" xr:uid="{408B5450-3738-4B64-9548-11021410FD9A}"/>
    <cellStyle name="Примітка 7 4 3" xfId="2350" xr:uid="{29A7719E-A03B-4707-B3DA-017899AB9F65}"/>
    <cellStyle name="Примітка 7 5" xfId="2351" xr:uid="{57FF4D71-024E-4483-8E0E-8B4975E73FE7}"/>
    <cellStyle name="Примітка 7 6" xfId="2352" xr:uid="{B8AF7A1A-92B5-498C-BAD9-D9A6DBBFDFEC}"/>
    <cellStyle name="Примітка 8" xfId="2353" xr:uid="{4E95747C-36FB-42D2-8531-542DAF503B84}"/>
    <cellStyle name="Примітка 8 2" xfId="2354" xr:uid="{E258EA48-DA2F-418F-96A5-6EE5C861A710}"/>
    <cellStyle name="Примітка 8 3" xfId="2355" xr:uid="{F8D7843D-B22E-48A4-8077-5F9A8BE32CA1}"/>
    <cellStyle name="Примітка 9" xfId="2356" xr:uid="{BB380785-3336-4739-BE32-58637BE234B2}"/>
    <cellStyle name="Примітка 9 2" xfId="2357" xr:uid="{1E8434E6-99A1-450D-B9A3-1E58D7C57016}"/>
    <cellStyle name="Проверить ячейку" xfId="2358" xr:uid="{DB72AE78-EBA6-45ED-9617-CEC479CFF0A9}"/>
    <cellStyle name="Результат" xfId="2552" builtinId="21" hidden="1"/>
    <cellStyle name="Результат 10" xfId="2359" xr:uid="{770D0BB8-7BEA-4F7B-A55E-F03070AA2F4F}"/>
    <cellStyle name="Результат 11" xfId="2360" xr:uid="{2BB1450B-8B25-48E8-B367-B6F27092DEF2}"/>
    <cellStyle name="Результат 12" xfId="2361" xr:uid="{54D1392F-E590-4ED0-8DDC-D3C05D0279C8}"/>
    <cellStyle name="Результат 13" xfId="2362" xr:uid="{436EB0E8-C1CE-4E7E-9B22-1D4202F0DF20}"/>
    <cellStyle name="Результат 14" xfId="2363" xr:uid="{504285F7-9368-4C4A-ACC9-8CC03687DDE1}"/>
    <cellStyle name="Результат 14 2" xfId="2364" xr:uid="{C58D2901-CCAA-41DA-9910-C0E541635AE6}"/>
    <cellStyle name="Результат 14 3" xfId="2365" xr:uid="{696CFDB2-31A4-4A2E-A5AB-92CCCF44391B}"/>
    <cellStyle name="Результат 15" xfId="2366" xr:uid="{F62F7B4F-B82E-4E62-A4C6-E8636A6B7EE0}"/>
    <cellStyle name="Результат 15 2" xfId="2367" xr:uid="{27001B57-FABC-4522-8F75-4154E51E6B8C}"/>
    <cellStyle name="Результат 16" xfId="2368" xr:uid="{CE2F7E0C-9375-4FE8-9E28-2C1B1F20D3C1}"/>
    <cellStyle name="Результат 16 2" xfId="2369" xr:uid="{E94892EB-8B31-4197-ABD6-963DF9343EDC}"/>
    <cellStyle name="Результат 17" xfId="2370" xr:uid="{0113074B-7C15-4AC8-9335-7F98E2EB0E8E}"/>
    <cellStyle name="Результат 18" xfId="2371" xr:uid="{6C42086B-5EC6-476C-A3E4-64C8410A5FA0}"/>
    <cellStyle name="Результат 19" xfId="2372" xr:uid="{4A43E3EC-0DD3-4771-BDED-78FAD415FA40}"/>
    <cellStyle name="Результат 2" xfId="2373" xr:uid="{7BFBA457-E501-48E1-9AA1-5AC1B32883B5}"/>
    <cellStyle name="Результат 2 10" xfId="2374" xr:uid="{5977350C-2B63-47EF-93E6-80B9D2291041}"/>
    <cellStyle name="Результат 2 11" xfId="2375" xr:uid="{49E945AB-9CBA-41F8-970F-78622F6CB04F}"/>
    <cellStyle name="Результат 2 2" xfId="2376" xr:uid="{734A9AC5-5B5F-4914-9EA3-9B336D66EBA7}"/>
    <cellStyle name="Результат 2 3" xfId="2377" xr:uid="{58C6FC84-769A-4459-88BA-FD30D469B06C}"/>
    <cellStyle name="Результат 2 4" xfId="2378" xr:uid="{85DA3D67-B39F-449F-AAD9-9515A34CA5C6}"/>
    <cellStyle name="Результат 2 5" xfId="2379" xr:uid="{87B34AB9-2795-47A5-96EB-2ECF9B383A81}"/>
    <cellStyle name="Результат 2 6" xfId="2380" xr:uid="{DEA35A05-631E-405B-9C18-925002E63309}"/>
    <cellStyle name="Результат 2 7" xfId="2381" xr:uid="{023E945F-4AA8-4D9E-809C-D8C1120635F3}"/>
    <cellStyle name="Результат 2 8" xfId="2382" xr:uid="{2463D622-35E8-4A9D-9A6F-CBADB3A8FAFC}"/>
    <cellStyle name="Результат 2 9" xfId="2383" xr:uid="{6ECF2779-F0CA-4790-93CD-B004FC1BA8BB}"/>
    <cellStyle name="Результат 20" xfId="2384" xr:uid="{38B63132-3809-4CD9-8277-DDCE1F4DA002}"/>
    <cellStyle name="Результат 20 2" xfId="2385" xr:uid="{F2A85C97-CA15-49D5-85B4-A3C4490D3F9D}"/>
    <cellStyle name="Результат 21" xfId="2386" xr:uid="{6782E354-70E9-40B8-AAC4-842E916540C0}"/>
    <cellStyle name="Результат 22" xfId="2387" xr:uid="{D8AA1744-DCB3-41DC-808A-4F3C065A8B5E}"/>
    <cellStyle name="Результат 23" xfId="2388" xr:uid="{86C7C854-C36D-47D8-AF24-657133D3DD1E}"/>
    <cellStyle name="Результат 24" xfId="2389" xr:uid="{2D2AC723-977B-473F-9CF2-B35A582FD082}"/>
    <cellStyle name="Результат 25" xfId="2390" xr:uid="{712AC83C-1866-4E9F-82F7-B7017713B8A4}"/>
    <cellStyle name="Результат 3" xfId="2391" xr:uid="{0500BFC2-846F-4F95-ACBE-19BC96A3C2A4}"/>
    <cellStyle name="Результат 4" xfId="2392" xr:uid="{EB28BD84-3512-416D-A2D5-A64C3DA3D8B6}"/>
    <cellStyle name="Результат 5" xfId="2393" xr:uid="{95DB0F0E-4002-449D-9E80-EE4DF39DD875}"/>
    <cellStyle name="Результат 6" xfId="2394" xr:uid="{E0431A43-EB7F-442A-8B34-366E2074F574}"/>
    <cellStyle name="Результат 7" xfId="2395" xr:uid="{FA2D0559-6442-4C48-BF8D-8F8FB1D5A629}"/>
    <cellStyle name="Результат 7 2" xfId="2396" xr:uid="{5C1F969B-BAFA-4D28-B04C-318A7BA6B96C}"/>
    <cellStyle name="Результат 7 3" xfId="2397" xr:uid="{0FA05BB0-BF59-4225-A966-F0801B4C055C}"/>
    <cellStyle name="Результат 7 4" xfId="2398" xr:uid="{9095DBA1-767C-4F9E-AACF-F25D1BE005CE}"/>
    <cellStyle name="Результат 8" xfId="2399" xr:uid="{10D36E62-4DD1-4B2D-8D78-13AABBE84CC1}"/>
    <cellStyle name="Результат 8 2" xfId="2400" xr:uid="{D858046C-5C6B-47F8-B6F5-5A19809B57B6}"/>
    <cellStyle name="Результат 8 3" xfId="2401" xr:uid="{B49B708B-B27C-407C-A32F-7757F3D7D23A}"/>
    <cellStyle name="Результат 9" xfId="2402" xr:uid="{3F2C1317-4BB7-402A-9E9F-4D01E5FBDD50}"/>
    <cellStyle name="Результат 9 2" xfId="2403" xr:uid="{78D0CBFC-7C27-4A9B-A256-C5E3C3AF3730}"/>
    <cellStyle name="Связанная ячейка" xfId="2404" xr:uid="{760B54CB-85D8-44EB-9E19-F06DF4F3820B}"/>
    <cellStyle name="Середній" xfId="2405" xr:uid="{A107BD83-02E9-416A-9695-C0DC789DCB0A}"/>
    <cellStyle name="Середній 10" xfId="2406" xr:uid="{BE4BDD4A-B976-4942-BA4E-405E0F744782}"/>
    <cellStyle name="Середній 11" xfId="2407" xr:uid="{C4C43C89-7EF8-4404-9396-3FE9C22DA5F6}"/>
    <cellStyle name="Середній 12" xfId="2408" xr:uid="{7C53B881-5213-42DB-BEEC-F361AF811771}"/>
    <cellStyle name="Середній 13" xfId="2409" xr:uid="{42E6DAE4-E459-4D22-8397-A4B99C7A2BC8}"/>
    <cellStyle name="Середній 14" xfId="2410" xr:uid="{145E38DA-F2CA-4484-88EC-7ADCB384CD37}"/>
    <cellStyle name="Середній 14 2" xfId="2411" xr:uid="{0592FC79-113E-4416-B69B-47AF538B78B1}"/>
    <cellStyle name="Середній 14 3" xfId="2412" xr:uid="{8BAFF0F8-8734-4B43-9081-C2FDE790D0CE}"/>
    <cellStyle name="Середній 15" xfId="2413" xr:uid="{5705D2C8-7D03-4228-92D8-9262C6FEE6AB}"/>
    <cellStyle name="Середній 15 2" xfId="2414" xr:uid="{6F49013D-7AAC-44E2-8C34-89D775AB5794}"/>
    <cellStyle name="Середній 16" xfId="2415" xr:uid="{D45F3E73-76AA-4F4E-A9F9-E73B071740CC}"/>
    <cellStyle name="Середній 16 2" xfId="2416" xr:uid="{E5F7E017-3CD7-4D2B-AEA6-D46369632E62}"/>
    <cellStyle name="Середній 17" xfId="2417" xr:uid="{849BFFF4-5C53-4F70-A358-89274EB298FC}"/>
    <cellStyle name="Середній 18" xfId="2418" xr:uid="{B7876AF6-D3E5-49AF-8762-66F253889895}"/>
    <cellStyle name="Середній 19" xfId="2419" xr:uid="{04C06B0D-336B-49DD-A16C-25E5FAEC28A6}"/>
    <cellStyle name="Середній 2" xfId="2420" xr:uid="{30F2379C-A553-4504-B7DA-544B28D71691}"/>
    <cellStyle name="Середній 2 10" xfId="2421" xr:uid="{5E96EFDC-1225-4892-89DE-57EEDAF9721A}"/>
    <cellStyle name="Середній 2 11" xfId="2422" xr:uid="{20A901A4-DA81-42EE-97DF-51D4A2E132A9}"/>
    <cellStyle name="Середній 2 2" xfId="2423" xr:uid="{BB9D91CB-5C8C-4533-84C7-ACD1C257D908}"/>
    <cellStyle name="Середній 2 3" xfId="2424" xr:uid="{F684DE6B-B214-4858-9412-3D7094408FB1}"/>
    <cellStyle name="Середній 2 4" xfId="2425" xr:uid="{33DED65F-CC85-4F33-B247-4B7B10292CC7}"/>
    <cellStyle name="Середній 2 5" xfId="2426" xr:uid="{5AFD2527-5251-4B8A-AA9F-E31861453BD2}"/>
    <cellStyle name="Середній 2 6" xfId="2427" xr:uid="{55EFE2BF-60C1-4A39-A69B-CAD4BC554714}"/>
    <cellStyle name="Середній 2 7" xfId="2428" xr:uid="{6BC8D29D-87AD-499D-AF6F-D1E8F26062B8}"/>
    <cellStyle name="Середній 2 8" xfId="2429" xr:uid="{898FABC8-4D8D-414A-AD2D-10BEC986FAA1}"/>
    <cellStyle name="Середній 2 9" xfId="2430" xr:uid="{BFF02BB5-3F1B-4C83-9D19-FC06B0614F55}"/>
    <cellStyle name="Середній 20" xfId="2431" xr:uid="{9F8239A7-FD88-4863-A748-1DA1D5745C7D}"/>
    <cellStyle name="Середній 20 2" xfId="2432" xr:uid="{09D232C2-13CF-4C18-9DA7-E26DA8DF111B}"/>
    <cellStyle name="Середній 21" xfId="2433" xr:uid="{F5FD9F60-C2DB-41AF-A9F3-1B70E7AA4565}"/>
    <cellStyle name="Середній 22" xfId="2434" xr:uid="{1007C980-9E9A-4199-84A0-B2804B56E139}"/>
    <cellStyle name="Середній 23" xfId="2435" xr:uid="{949D7FC8-E619-4E10-9C8C-D011F2DF55EB}"/>
    <cellStyle name="Середній 24" xfId="2436" xr:uid="{620C375C-5161-4AAE-9ACC-450DD3C897F4}"/>
    <cellStyle name="Середній 3" xfId="2437" xr:uid="{4242EB5B-3313-432C-856D-1D73D02D447C}"/>
    <cellStyle name="Середній 4" xfId="2438" xr:uid="{E0DA2A2B-B0DB-4913-A0EA-0BC17630E14D}"/>
    <cellStyle name="Середній 5" xfId="2439" xr:uid="{676CC5BD-97F4-44E9-8326-542501FC43D3}"/>
    <cellStyle name="Середній 6" xfId="2440" xr:uid="{353193EB-DFBC-46EB-815D-F9BDDFA09BC5}"/>
    <cellStyle name="Середній 7" xfId="2441" xr:uid="{1DFB174A-230D-4E37-B513-E14E77546663}"/>
    <cellStyle name="Середній 7 2" xfId="2442" xr:uid="{94CE64DD-088D-491D-826E-4BDE61E0CB84}"/>
    <cellStyle name="Середній 7 3" xfId="2443" xr:uid="{ED2B5DFA-A3F7-4E51-AA3C-661ED049F33D}"/>
    <cellStyle name="Середній 7 4" xfId="2444" xr:uid="{3D4F398F-F530-4F9F-86BD-6862E41155E5}"/>
    <cellStyle name="Середній 8" xfId="2445" xr:uid="{FE684883-59CC-4EFC-BBCB-AFF5F5440DF2}"/>
    <cellStyle name="Середній 8 2" xfId="2446" xr:uid="{32D24C21-AF02-4204-AEE7-9E7701402433}"/>
    <cellStyle name="Середній 8 3" xfId="2447" xr:uid="{BA85E469-2491-4E16-AC83-D1BC7E7C5ACF}"/>
    <cellStyle name="Середній 9" xfId="2448" xr:uid="{ED8BB8BD-B261-4C68-9F04-E71E13DA6276}"/>
    <cellStyle name="Середній 9 2" xfId="2449" xr:uid="{0D23B1DE-7A46-4C36-80AC-003B31781B36}"/>
    <cellStyle name="Стиль 1" xfId="2450" xr:uid="{8FABE632-2BCB-4F34-B5E7-1820BD183D85}"/>
    <cellStyle name="Текст попередження" xfId="2556" builtinId="11" hidden="1"/>
    <cellStyle name="Текст попередження 10" xfId="2451" xr:uid="{524B5A34-C1B6-48B3-9DEC-7F24F891161D}"/>
    <cellStyle name="Текст попередження 11" xfId="2452" xr:uid="{FA87255F-B626-4779-AC12-A805658D4381}"/>
    <cellStyle name="Текст попередження 12" xfId="2453" xr:uid="{98CE5F56-A0E3-410C-B182-1304600A814B}"/>
    <cellStyle name="Текст попередження 13" xfId="2454" xr:uid="{5D20D810-5269-4F6A-AAF1-04A7F0FF107C}"/>
    <cellStyle name="Текст попередження 14" xfId="2455" xr:uid="{0FD48395-3312-4A31-984F-E930DBCFD859}"/>
    <cellStyle name="Текст попередження 14 2" xfId="2456" xr:uid="{2DCD778C-6E06-448E-AD28-45E874D0735D}"/>
    <cellStyle name="Текст попередження 14 3" xfId="2457" xr:uid="{55BEF81A-9CF6-47C1-AA56-29418EEAC05D}"/>
    <cellStyle name="Текст попередження 15" xfId="2458" xr:uid="{B0A1CD09-0F32-4241-B582-2A62BC466086}"/>
    <cellStyle name="Текст попередження 15 2" xfId="2459" xr:uid="{3F70F732-C9FF-4C5E-BBB4-D938A545C0C5}"/>
    <cellStyle name="Текст попередження 16" xfId="2460" xr:uid="{477F88CE-70FE-4F0F-873C-FE477B969B72}"/>
    <cellStyle name="Текст попередження 16 2" xfId="2461" xr:uid="{EDC193A6-10BE-4686-A7AF-3563B5D2A3DC}"/>
    <cellStyle name="Текст попередження 17" xfId="2462" xr:uid="{EAE82D8E-64EB-4F7C-82FB-87CC9700D82F}"/>
    <cellStyle name="Текст попередження 18" xfId="2463" xr:uid="{4B743540-E38B-4B00-BECF-4897CE82C9B8}"/>
    <cellStyle name="Текст попередження 19" xfId="2464" xr:uid="{DD00DB04-792A-44C7-8A84-DD0D0B1B0F39}"/>
    <cellStyle name="Текст попередження 2" xfId="2465" xr:uid="{A5E5F5AD-A9C6-4C66-AE5A-6D683EBD9E39}"/>
    <cellStyle name="Текст попередження 2 10" xfId="2466" xr:uid="{544F96A1-52CC-468C-80F3-FA4921A52A94}"/>
    <cellStyle name="Текст попередження 2 11" xfId="2467" xr:uid="{A324182C-C9AD-42A0-92EA-5EEC3D77FC4B}"/>
    <cellStyle name="Текст попередження 2 2" xfId="2468" xr:uid="{79F225C1-F24E-4A03-9870-6F9186AF2615}"/>
    <cellStyle name="Текст попередження 2 3" xfId="2469" xr:uid="{0CA5D106-7A22-4105-846D-1BA0114EA0A8}"/>
    <cellStyle name="Текст попередження 2 4" xfId="2470" xr:uid="{03F1E3E3-83D0-4067-9811-8259FD99BB63}"/>
    <cellStyle name="Текст попередження 2 5" xfId="2471" xr:uid="{4A90F96F-498E-480E-AEB7-4F618C7672B3}"/>
    <cellStyle name="Текст попередження 2 6" xfId="2472" xr:uid="{1B9DDBED-6086-4AC8-A268-4730F23D5A6C}"/>
    <cellStyle name="Текст попередження 2 7" xfId="2473" xr:uid="{0A1CDD50-C03D-41F0-895A-44A2C6CDD534}"/>
    <cellStyle name="Текст попередження 2 8" xfId="2474" xr:uid="{BF3B606E-F920-41B0-BBA0-E466D9B4F3AF}"/>
    <cellStyle name="Текст попередження 2 9" xfId="2475" xr:uid="{204C9CD5-F4F6-4E3B-B88A-899C384E0F95}"/>
    <cellStyle name="Текст попередження 20" xfId="2476" xr:uid="{2F340E96-FBA3-4514-9290-9E8A98A7B0DC}"/>
    <cellStyle name="Текст попередження 20 2" xfId="2477" xr:uid="{EEA7F424-DE68-4932-948C-51E34D91A75A}"/>
    <cellStyle name="Текст попередження 21" xfId="2478" xr:uid="{7238B349-0DCD-48E2-AC31-D3E1602FD1A5}"/>
    <cellStyle name="Текст попередження 22" xfId="2479" xr:uid="{036E1C80-42C3-4D15-A3BE-156C406BF562}"/>
    <cellStyle name="Текст попередження 23" xfId="2480" xr:uid="{97B282F6-9A37-47FD-ACD0-A7DAF95412A5}"/>
    <cellStyle name="Текст попередження 24" xfId="2481" xr:uid="{9A6603D1-F4B9-4CC5-8D82-EB034CB267F6}"/>
    <cellStyle name="Текст попередження 3" xfId="2482" xr:uid="{93872279-9542-48D7-A80C-FA0B654B1F83}"/>
    <cellStyle name="Текст попередження 4" xfId="2483" xr:uid="{2A104C3F-033D-409E-9A11-6E4F6CC17C89}"/>
    <cellStyle name="Текст попередження 5" xfId="2484" xr:uid="{DCFC641E-5379-465C-856F-5900C9329A8E}"/>
    <cellStyle name="Текст попередження 6" xfId="2485" xr:uid="{BF72875C-77EE-48A0-B6F9-DE9B09D16F1D}"/>
    <cellStyle name="Текст попередження 7" xfId="2486" xr:uid="{A0A41E72-3181-4782-89EF-C106754326FD}"/>
    <cellStyle name="Текст попередження 7 2" xfId="2487" xr:uid="{08D924A3-DEBC-4D26-BE9E-ADE9B5DEBD89}"/>
    <cellStyle name="Текст попередження 7 3" xfId="2488" xr:uid="{1159674F-09F7-4BA1-9A57-44DEE23980EA}"/>
    <cellStyle name="Текст попередження 7 4" xfId="2489" xr:uid="{B1DC1A1F-6D42-4F77-A8BF-A070D0BF63CD}"/>
    <cellStyle name="Текст попередження 8" xfId="2490" xr:uid="{BCEA3973-7BB4-48B2-907A-B3EE6EAE7388}"/>
    <cellStyle name="Текст попередження 8 2" xfId="2491" xr:uid="{18EF633C-27A3-4C49-A1AE-5BBC2EAB115E}"/>
    <cellStyle name="Текст попередження 8 3" xfId="2492" xr:uid="{C124E27B-4CE2-4A2C-B2AE-6891FBBDDFC8}"/>
    <cellStyle name="Текст попередження 9" xfId="2493" xr:uid="{712E3E4E-7D69-4DFD-8B17-9108D2DAA74C}"/>
    <cellStyle name="Текст попередження 9 2" xfId="2494" xr:uid="{F007CFDB-0C6A-44F2-AA2F-0DBA122F05C7}"/>
    <cellStyle name="Текст пояснення" xfId="2558" builtinId="53" hidden="1"/>
    <cellStyle name="Текст пояснення 10" xfId="2495" xr:uid="{A2BC95B6-D0A2-40FB-9CCF-E8E397EE151B}"/>
    <cellStyle name="Текст пояснення 11" xfId="2496" xr:uid="{800D8993-7ACA-4BBF-BE50-313023B16B4D}"/>
    <cellStyle name="Текст пояснення 12" xfId="2497" xr:uid="{8BB0C772-68E2-4E51-9626-346881298BBB}"/>
    <cellStyle name="Текст пояснення 13" xfId="2498" xr:uid="{0CF5A2CD-C5B1-4AF1-8C89-CC44B5B226CF}"/>
    <cellStyle name="Текст пояснення 14" xfId="2499" xr:uid="{87E3BC8B-D685-414C-97B2-0569BB18C007}"/>
    <cellStyle name="Текст пояснення 14 2" xfId="2500" xr:uid="{E804EC99-123F-400A-ACC5-58E6F43AD459}"/>
    <cellStyle name="Текст пояснення 14 3" xfId="2501" xr:uid="{81C3B615-3285-498D-8643-5DC4090B0D15}"/>
    <cellStyle name="Текст пояснення 15" xfId="2502" xr:uid="{C058F321-20AA-4976-84E1-14EB870C2F42}"/>
    <cellStyle name="Текст пояснення 15 2" xfId="2503" xr:uid="{AF3357FB-E11A-4C48-8B27-BB1D7BFACA97}"/>
    <cellStyle name="Текст пояснення 16" xfId="2504" xr:uid="{3C1F970A-8467-4F93-9BD6-849F85E704D9}"/>
    <cellStyle name="Текст пояснення 16 2" xfId="2505" xr:uid="{3D47E3FA-92F5-4A52-851E-A83200396A3C}"/>
    <cellStyle name="Текст пояснення 17" xfId="2506" xr:uid="{F90FC04E-B70C-4911-8230-A345B6947F39}"/>
    <cellStyle name="Текст пояснення 18" xfId="2507" xr:uid="{2CEF5326-FF6F-4919-8CDC-5A4C5E959B46}"/>
    <cellStyle name="Текст пояснення 19" xfId="2508" xr:uid="{796ABAE5-04BE-4D92-B444-6CD75160C48A}"/>
    <cellStyle name="Текст пояснення 2" xfId="2509" xr:uid="{AACDDEEC-A940-4649-BB2D-45E8A245ADB1}"/>
    <cellStyle name="Текст пояснення 2 10" xfId="2510" xr:uid="{52961BF8-5570-4B21-A20A-0A17CE750671}"/>
    <cellStyle name="Текст пояснення 2 11" xfId="2511" xr:uid="{52846A80-5C23-460B-BD3F-72BC08367515}"/>
    <cellStyle name="Текст пояснення 2 2" xfId="2512" xr:uid="{5CD9F3D8-EF4E-495F-A478-CAB33D0EACC6}"/>
    <cellStyle name="Текст пояснення 2 3" xfId="2513" xr:uid="{88D07A88-BC83-403A-8632-D2B105E52F8E}"/>
    <cellStyle name="Текст пояснення 2 4" xfId="2514" xr:uid="{D163D4ED-B383-4094-9AD2-4FEBBC69D2BC}"/>
    <cellStyle name="Текст пояснення 2 5" xfId="2515" xr:uid="{CB05A81B-5B61-4973-9F31-B9C4EBB26A13}"/>
    <cellStyle name="Текст пояснення 2 6" xfId="2516" xr:uid="{F9E58447-0071-4E6B-9947-EF7F74B1AD01}"/>
    <cellStyle name="Текст пояснення 2 7" xfId="2517" xr:uid="{2E216C2C-7FCF-4047-83BC-AE292B36D74E}"/>
    <cellStyle name="Текст пояснення 2 8" xfId="2518" xr:uid="{9979A197-797C-45A4-8D4A-A9B2CB9C19D5}"/>
    <cellStyle name="Текст пояснення 2 9" xfId="2519" xr:uid="{8506DE96-C55A-4F7B-9711-7C941107ED32}"/>
    <cellStyle name="Текст пояснення 20" xfId="2520" xr:uid="{92268324-1CED-4A3E-9720-7226AA99F509}"/>
    <cellStyle name="Текст пояснення 20 2" xfId="2521" xr:uid="{2C011DF0-D766-4A43-A6D7-009A8BC05793}"/>
    <cellStyle name="Текст пояснення 21" xfId="2522" xr:uid="{105D953F-DCF0-469F-888F-1E53525E85E2}"/>
    <cellStyle name="Текст пояснення 22" xfId="2523" xr:uid="{88A5471D-AD72-4462-8EC1-98505818E562}"/>
    <cellStyle name="Текст пояснення 23" xfId="2524" xr:uid="{757C5DA8-2067-446F-B245-D8059C0B420B}"/>
    <cellStyle name="Текст пояснення 24" xfId="2525" xr:uid="{F5626EB7-B3CE-4A35-B5AD-9F43CE7CF5FE}"/>
    <cellStyle name="Текст пояснення 25" xfId="2526" xr:uid="{98225D0C-127F-4141-905D-D54DCB9D6615}"/>
    <cellStyle name="Текст пояснення 3" xfId="2527" xr:uid="{CCDEF39F-AEDA-4CC5-B82A-462A5EEA25CB}"/>
    <cellStyle name="Текст пояснення 4" xfId="2528" xr:uid="{13471EC1-9CF9-41EE-8FA6-61AE8FD94567}"/>
    <cellStyle name="Текст пояснення 5" xfId="2529" xr:uid="{FFB44CAB-216A-4834-81B4-CF01E6A5388A}"/>
    <cellStyle name="Текст пояснення 6" xfId="2530" xr:uid="{CB576C2B-2D30-45CE-9D4F-57437643BB86}"/>
    <cellStyle name="Текст пояснення 7" xfId="2531" xr:uid="{72CEE5A2-43F1-4E1C-9C48-B54D7BED1D12}"/>
    <cellStyle name="Текст пояснення 7 2" xfId="2532" xr:uid="{B837685C-51A5-4A62-A7B5-111EF4355EE9}"/>
    <cellStyle name="Текст пояснення 7 3" xfId="2533" xr:uid="{C168EAD7-783A-4EA4-80BD-503D173DED10}"/>
    <cellStyle name="Текст пояснення 7 4" xfId="2534" xr:uid="{E49CBD82-171E-4BBB-AC60-C071C12A3027}"/>
    <cellStyle name="Текст пояснення 8" xfId="2535" xr:uid="{D3991979-880D-4393-951D-C1FE751D4DE6}"/>
    <cellStyle name="Текст пояснення 8 2" xfId="2536" xr:uid="{87CA8980-DD97-4C16-A4AF-3C8152ACCADA}"/>
    <cellStyle name="Текст пояснення 8 3" xfId="2537" xr:uid="{FD975BFC-8838-4D39-955F-57D95A583FAD}"/>
    <cellStyle name="Текст пояснення 9" xfId="2538" xr:uid="{7D9B35D1-552D-4319-AAC2-78A733F9BCC6}"/>
    <cellStyle name="Текст пояснення 9 2" xfId="2539" xr:uid="{AEF08DE5-F968-49D2-A8AF-28263B2BC733}"/>
    <cellStyle name="Текст предупреждения" xfId="2540" xr:uid="{D989B847-1181-4C11-901F-945920F5A75A}"/>
    <cellStyle name="Тысячи [0]_Розподіл (2)" xfId="2541" xr:uid="{BF53178B-753A-4A5A-BCFF-ECFFD50335E3}"/>
    <cellStyle name="Тысячи_бюджет 1998 по клас." xfId="2542" xr:uid="{6B80ABCA-ABC6-4088-8CA3-5EC478F29573}"/>
    <cellStyle name="Фінансовий 2" xfId="2543" xr:uid="{6F1978DE-1EDB-42D6-BAD2-561A4468764C}"/>
    <cellStyle name="Фінансовий 2 2" xfId="2544" xr:uid="{AFFC2C02-A343-44FE-9AB8-01484F1BD5E9}"/>
    <cellStyle name="Хороший" xfId="2545" xr:uid="{5CD56704-AA2E-42BB-9D0D-63EE4C21049A}"/>
    <cellStyle name="Џђћ–…ќ’ќ›‰" xfId="2546" xr:uid="{333EFD1A-75D9-4EC0-BFEE-DEE88D1747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CDC8-6E3A-41C3-871D-4C15D90EF73C}">
  <dimension ref="A1:F84"/>
  <sheetViews>
    <sheetView showZeros="0" topLeftCell="A67" workbookViewId="0">
      <selection activeCell="A72" sqref="A72:IV72"/>
    </sheetView>
  </sheetViews>
  <sheetFormatPr defaultRowHeight="12.9"/>
  <cols>
    <col min="1" max="1" width="11.33203125" customWidth="1"/>
    <col min="2" max="2" width="122" customWidth="1"/>
    <col min="3" max="3" width="19.6640625" customWidth="1"/>
    <col min="4" max="4" width="18.08203125" customWidth="1"/>
    <col min="5" max="5" width="17.08203125" customWidth="1"/>
    <col min="6" max="6" width="11.6640625" customWidth="1"/>
  </cols>
  <sheetData>
    <row r="1" spans="1:6" ht="15.45">
      <c r="A1" s="2"/>
      <c r="B1" s="2"/>
      <c r="C1" s="2"/>
      <c r="E1" s="26" t="s">
        <v>0</v>
      </c>
    </row>
    <row r="2" spans="1:6" ht="15.45">
      <c r="A2" s="2"/>
      <c r="B2" s="2"/>
      <c r="C2" s="2"/>
      <c r="E2" s="27" t="s">
        <v>880</v>
      </c>
    </row>
    <row r="3" spans="1:6" ht="15.45">
      <c r="A3" s="2"/>
      <c r="B3" s="2"/>
      <c r="C3" s="2"/>
      <c r="E3" s="28" t="s">
        <v>932</v>
      </c>
    </row>
    <row r="4" spans="1:6" ht="10.85" customHeight="1">
      <c r="A4" s="2"/>
      <c r="B4" s="2"/>
      <c r="C4" s="2"/>
      <c r="D4" s="2"/>
      <c r="E4" s="2"/>
      <c r="F4" s="2"/>
    </row>
    <row r="5" spans="1:6" ht="25.5" customHeight="1">
      <c r="A5" s="126" t="s">
        <v>934</v>
      </c>
      <c r="B5" s="127"/>
      <c r="C5" s="127"/>
      <c r="D5" s="127"/>
      <c r="E5" s="127"/>
      <c r="F5" s="127"/>
    </row>
    <row r="6" spans="1:6">
      <c r="A6" s="3" t="s">
        <v>1</v>
      </c>
      <c r="B6" s="2"/>
      <c r="C6" s="2"/>
      <c r="D6" s="2"/>
      <c r="E6" s="2"/>
      <c r="F6" s="2"/>
    </row>
    <row r="7" spans="1:6">
      <c r="A7" s="2" t="s">
        <v>2</v>
      </c>
      <c r="B7" s="2"/>
      <c r="C7" s="2"/>
      <c r="D7" s="2"/>
      <c r="E7" s="2"/>
      <c r="F7" s="4" t="s">
        <v>3</v>
      </c>
    </row>
    <row r="8" spans="1:6">
      <c r="A8" s="128" t="s">
        <v>4</v>
      </c>
      <c r="B8" s="128" t="s">
        <v>5</v>
      </c>
      <c r="C8" s="129" t="s">
        <v>6</v>
      </c>
      <c r="D8" s="128" t="s">
        <v>7</v>
      </c>
      <c r="E8" s="128" t="s">
        <v>8</v>
      </c>
      <c r="F8" s="128"/>
    </row>
    <row r="9" spans="1:6">
      <c r="A9" s="128"/>
      <c r="B9" s="128"/>
      <c r="C9" s="129"/>
      <c r="D9" s="128"/>
      <c r="E9" s="128" t="s">
        <v>9</v>
      </c>
      <c r="F9" s="130" t="s">
        <v>10</v>
      </c>
    </row>
    <row r="10" spans="1:6" ht="25.85" customHeight="1">
      <c r="A10" s="128"/>
      <c r="B10" s="128"/>
      <c r="C10" s="129"/>
      <c r="D10" s="128"/>
      <c r="E10" s="128"/>
      <c r="F10" s="128"/>
    </row>
    <row r="11" spans="1:6">
      <c r="A11" s="5">
        <v>1</v>
      </c>
      <c r="B11" s="5">
        <v>2</v>
      </c>
      <c r="C11" s="7">
        <v>3</v>
      </c>
      <c r="D11" s="5">
        <v>4</v>
      </c>
      <c r="E11" s="5">
        <v>5</v>
      </c>
      <c r="F11" s="5">
        <v>6</v>
      </c>
    </row>
    <row r="12" spans="1:6" s="6" customFormat="1" ht="19.2" customHeight="1">
      <c r="A12" s="14" t="s">
        <v>11</v>
      </c>
      <c r="B12" s="13" t="s">
        <v>12</v>
      </c>
      <c r="C12" s="9">
        <f>C13+C30+C39</f>
        <v>1588309000</v>
      </c>
      <c r="D12" s="9">
        <f>D13+D30+D39</f>
        <v>1581209000</v>
      </c>
      <c r="E12" s="9">
        <f>E13+E30+E39</f>
        <v>7100000</v>
      </c>
      <c r="F12" s="9">
        <f>F13+F30+F39</f>
        <v>0</v>
      </c>
    </row>
    <row r="13" spans="1:6" s="6" customFormat="1" ht="19.2" customHeight="1">
      <c r="A13" s="14" t="s">
        <v>13</v>
      </c>
      <c r="B13" s="13" t="s">
        <v>14</v>
      </c>
      <c r="C13" s="9">
        <f>C14+C21</f>
        <v>1559254800</v>
      </c>
      <c r="D13" s="9">
        <f>D14+D21</f>
        <v>1559254800</v>
      </c>
      <c r="E13" s="9">
        <f>E14+E21</f>
        <v>0</v>
      </c>
      <c r="F13" s="9">
        <f>F14+F21</f>
        <v>0</v>
      </c>
    </row>
    <row r="14" spans="1:6" s="6" customFormat="1" ht="19.2" customHeight="1">
      <c r="A14" s="14" t="s">
        <v>15</v>
      </c>
      <c r="B14" s="13" t="s">
        <v>16</v>
      </c>
      <c r="C14" s="9">
        <f>SUM(C15:C20)</f>
        <v>1213397000</v>
      </c>
      <c r="D14" s="9">
        <f>SUM(D15:D20)</f>
        <v>1213397000</v>
      </c>
      <c r="E14" s="9">
        <f>SUM(E15:E20)</f>
        <v>0</v>
      </c>
      <c r="F14" s="9">
        <f>SUM(F15:F20)</f>
        <v>0</v>
      </c>
    </row>
    <row r="15" spans="1:6" s="6" customFormat="1" ht="34.950000000000003" customHeight="1">
      <c r="A15" s="12" t="s">
        <v>17</v>
      </c>
      <c r="B15" s="11" t="s">
        <v>18</v>
      </c>
      <c r="C15" s="8">
        <f t="shared" ref="C15:C20" si="0">D15 + E15</f>
        <v>1099297000</v>
      </c>
      <c r="D15" s="8">
        <v>1099297000</v>
      </c>
      <c r="E15" s="8">
        <v>0</v>
      </c>
      <c r="F15" s="8">
        <v>0</v>
      </c>
    </row>
    <row r="16" spans="1:6" s="6" customFormat="1" ht="34.950000000000003" customHeight="1">
      <c r="A16" s="12" t="s">
        <v>19</v>
      </c>
      <c r="B16" s="11" t="s">
        <v>20</v>
      </c>
      <c r="C16" s="8">
        <f t="shared" si="0"/>
        <v>72000000</v>
      </c>
      <c r="D16" s="8">
        <v>72000000</v>
      </c>
      <c r="E16" s="8">
        <v>0</v>
      </c>
      <c r="F16" s="8">
        <v>0</v>
      </c>
    </row>
    <row r="17" spans="1:6" s="6" customFormat="1" ht="27" customHeight="1">
      <c r="A17" s="12" t="s">
        <v>21</v>
      </c>
      <c r="B17" s="11" t="s">
        <v>22</v>
      </c>
      <c r="C17" s="8">
        <f t="shared" si="0"/>
        <v>32900000</v>
      </c>
      <c r="D17" s="8">
        <v>32900000</v>
      </c>
      <c r="E17" s="8">
        <v>0</v>
      </c>
      <c r="F17" s="8">
        <v>0</v>
      </c>
    </row>
    <row r="18" spans="1:6" s="6" customFormat="1" ht="27" customHeight="1">
      <c r="A18" s="12" t="s">
        <v>23</v>
      </c>
      <c r="B18" s="11" t="s">
        <v>24</v>
      </c>
      <c r="C18" s="8">
        <f t="shared" si="0"/>
        <v>5600000</v>
      </c>
      <c r="D18" s="8">
        <v>5600000</v>
      </c>
      <c r="E18" s="8">
        <v>0</v>
      </c>
      <c r="F18" s="8">
        <v>0</v>
      </c>
    </row>
    <row r="19" spans="1:6" s="6" customFormat="1" ht="30.9">
      <c r="A19" s="12" t="s">
        <v>25</v>
      </c>
      <c r="B19" s="11" t="s">
        <v>26</v>
      </c>
      <c r="C19" s="8">
        <f t="shared" si="0"/>
        <v>2600000</v>
      </c>
      <c r="D19" s="8">
        <v>2600000</v>
      </c>
      <c r="E19" s="8">
        <v>0</v>
      </c>
      <c r="F19" s="8">
        <v>0</v>
      </c>
    </row>
    <row r="20" spans="1:6" s="6" customFormat="1" ht="37.950000000000003" customHeight="1">
      <c r="A20" s="12" t="s">
        <v>27</v>
      </c>
      <c r="B20" s="11" t="s">
        <v>28</v>
      </c>
      <c r="C20" s="8">
        <f t="shared" si="0"/>
        <v>1000000</v>
      </c>
      <c r="D20" s="8">
        <v>1000000</v>
      </c>
      <c r="E20" s="8">
        <v>0</v>
      </c>
      <c r="F20" s="8">
        <v>0</v>
      </c>
    </row>
    <row r="21" spans="1:6" s="6" customFormat="1" ht="19.2" customHeight="1">
      <c r="A21" s="14" t="s">
        <v>29</v>
      </c>
      <c r="B21" s="13" t="s">
        <v>30</v>
      </c>
      <c r="C21" s="9">
        <f>SUM(C22:C29)</f>
        <v>345857800</v>
      </c>
      <c r="D21" s="9">
        <f>SUM(D22:D29)</f>
        <v>345857800</v>
      </c>
      <c r="E21" s="9">
        <f>SUM(E22:E29)</f>
        <v>0</v>
      </c>
      <c r="F21" s="9">
        <f>SUM(F22:F29)</f>
        <v>0</v>
      </c>
    </row>
    <row r="22" spans="1:6" s="6" customFormat="1" ht="19.2" customHeight="1">
      <c r="A22" s="12" t="s">
        <v>31</v>
      </c>
      <c r="B22" s="11" t="s">
        <v>32</v>
      </c>
      <c r="C22" s="8">
        <f t="shared" ref="C22:C29" si="1">D22 + E22</f>
        <v>5000</v>
      </c>
      <c r="D22" s="8">
        <v>5000</v>
      </c>
      <c r="E22" s="8">
        <v>0</v>
      </c>
      <c r="F22" s="8">
        <v>0</v>
      </c>
    </row>
    <row r="23" spans="1:6" s="6" customFormat="1" ht="19.2" customHeight="1">
      <c r="A23" s="12" t="s">
        <v>33</v>
      </c>
      <c r="B23" s="11" t="s">
        <v>34</v>
      </c>
      <c r="C23" s="8">
        <f t="shared" si="1"/>
        <v>11000000</v>
      </c>
      <c r="D23" s="8">
        <v>11000000</v>
      </c>
      <c r="E23" s="8">
        <v>0</v>
      </c>
      <c r="F23" s="8">
        <v>0</v>
      </c>
    </row>
    <row r="24" spans="1:6" s="6" customFormat="1" ht="19.2" customHeight="1">
      <c r="A24" s="12" t="s">
        <v>35</v>
      </c>
      <c r="B24" s="11" t="s">
        <v>36</v>
      </c>
      <c r="C24" s="8">
        <f t="shared" si="1"/>
        <v>8500000</v>
      </c>
      <c r="D24" s="8">
        <v>8500000</v>
      </c>
      <c r="E24" s="8">
        <v>0</v>
      </c>
      <c r="F24" s="8">
        <v>0</v>
      </c>
    </row>
    <row r="25" spans="1:6" s="6" customFormat="1" ht="41.4" customHeight="1">
      <c r="A25" s="12" t="s">
        <v>37</v>
      </c>
      <c r="B25" s="11" t="s">
        <v>38</v>
      </c>
      <c r="C25" s="8">
        <f t="shared" si="1"/>
        <v>80000</v>
      </c>
      <c r="D25" s="8">
        <v>80000</v>
      </c>
      <c r="E25" s="8">
        <v>0</v>
      </c>
      <c r="F25" s="8">
        <v>0</v>
      </c>
    </row>
    <row r="26" spans="1:6" s="6" customFormat="1" ht="22.2" customHeight="1">
      <c r="A26" s="12" t="s">
        <v>39</v>
      </c>
      <c r="B26" s="11" t="s">
        <v>40</v>
      </c>
      <c r="C26" s="8">
        <f t="shared" si="1"/>
        <v>325714200</v>
      </c>
      <c r="D26" s="8">
        <v>325714200</v>
      </c>
      <c r="E26" s="8">
        <v>0</v>
      </c>
      <c r="F26" s="8">
        <v>0</v>
      </c>
    </row>
    <row r="27" spans="1:6" s="6" customFormat="1" ht="43.2" customHeight="1">
      <c r="A27" s="12" t="s">
        <v>41</v>
      </c>
      <c r="B27" s="11" t="s">
        <v>42</v>
      </c>
      <c r="C27" s="8">
        <f t="shared" si="1"/>
        <v>58000</v>
      </c>
      <c r="D27" s="8">
        <v>58000</v>
      </c>
      <c r="E27" s="8">
        <v>0</v>
      </c>
      <c r="F27" s="8">
        <v>0</v>
      </c>
    </row>
    <row r="28" spans="1:6" s="6" customFormat="1" ht="39" customHeight="1">
      <c r="A28" s="12" t="s">
        <v>43</v>
      </c>
      <c r="B28" s="11" t="s">
        <v>44</v>
      </c>
      <c r="C28" s="8">
        <f t="shared" si="1"/>
        <v>500000</v>
      </c>
      <c r="D28" s="8">
        <v>500000</v>
      </c>
      <c r="E28" s="8">
        <v>0</v>
      </c>
      <c r="F28" s="8">
        <v>0</v>
      </c>
    </row>
    <row r="29" spans="1:6" s="6" customFormat="1" ht="28.85" customHeight="1">
      <c r="A29" s="12" t="s">
        <v>45</v>
      </c>
      <c r="B29" s="11" t="s">
        <v>46</v>
      </c>
      <c r="C29" s="8">
        <f t="shared" si="1"/>
        <v>600</v>
      </c>
      <c r="D29" s="8">
        <v>600</v>
      </c>
      <c r="E29" s="8">
        <v>0</v>
      </c>
      <c r="F29" s="8">
        <v>0</v>
      </c>
    </row>
    <row r="30" spans="1:6" s="6" customFormat="1" ht="21" customHeight="1">
      <c r="A30" s="14" t="s">
        <v>47</v>
      </c>
      <c r="B30" s="13" t="s">
        <v>48</v>
      </c>
      <c r="C30" s="9">
        <f>C31+C35</f>
        <v>21954200</v>
      </c>
      <c r="D30" s="9">
        <f>D31+D35</f>
        <v>21954200</v>
      </c>
      <c r="E30" s="9">
        <f>E31+E35</f>
        <v>0</v>
      </c>
      <c r="F30" s="9">
        <f>F31+F35</f>
        <v>0</v>
      </c>
    </row>
    <row r="31" spans="1:6" s="6" customFormat="1" ht="24.65" customHeight="1">
      <c r="A31" s="14" t="s">
        <v>49</v>
      </c>
      <c r="B31" s="13" t="s">
        <v>50</v>
      </c>
      <c r="C31" s="9">
        <f>SUM(C32:C34)</f>
        <v>9108000</v>
      </c>
      <c r="D31" s="9">
        <f>SUM(D32:D34)</f>
        <v>9108000</v>
      </c>
      <c r="E31" s="9">
        <f>SUM(E32:E34)</f>
        <v>0</v>
      </c>
      <c r="F31" s="9">
        <f>SUM(F32:F34)</f>
        <v>0</v>
      </c>
    </row>
    <row r="32" spans="1:6" s="6" customFormat="1" ht="39" customHeight="1">
      <c r="A32" s="12" t="s">
        <v>51</v>
      </c>
      <c r="B32" s="11" t="s">
        <v>52</v>
      </c>
      <c r="C32" s="8">
        <f>D32 + E32</f>
        <v>6800000</v>
      </c>
      <c r="D32" s="8">
        <v>6800000</v>
      </c>
      <c r="E32" s="8">
        <v>0</v>
      </c>
      <c r="F32" s="8">
        <v>0</v>
      </c>
    </row>
    <row r="33" spans="1:6" s="6" customFormat="1" ht="27.65" customHeight="1">
      <c r="A33" s="12" t="s">
        <v>53</v>
      </c>
      <c r="B33" s="11" t="s">
        <v>54</v>
      </c>
      <c r="C33" s="8">
        <f>D33 + E33</f>
        <v>1418000</v>
      </c>
      <c r="D33" s="8">
        <v>1418000</v>
      </c>
      <c r="E33" s="8">
        <v>0</v>
      </c>
      <c r="F33" s="8">
        <v>0</v>
      </c>
    </row>
    <row r="34" spans="1:6" s="6" customFormat="1" ht="15.9">
      <c r="A34" s="12" t="s">
        <v>55</v>
      </c>
      <c r="B34" s="11" t="s">
        <v>56</v>
      </c>
      <c r="C34" s="8">
        <f>D34 + E34</f>
        <v>890000</v>
      </c>
      <c r="D34" s="8">
        <v>890000</v>
      </c>
      <c r="E34" s="8">
        <v>0</v>
      </c>
      <c r="F34" s="8">
        <v>0</v>
      </c>
    </row>
    <row r="35" spans="1:6" s="6" customFormat="1" ht="22.95" customHeight="1">
      <c r="A35" s="14" t="s">
        <v>57</v>
      </c>
      <c r="B35" s="13" t="s">
        <v>58</v>
      </c>
      <c r="C35" s="9">
        <f>SUM(C36:C38)</f>
        <v>12846200</v>
      </c>
      <c r="D35" s="9">
        <f>SUM(D36:D38)</f>
        <v>12846200</v>
      </c>
      <c r="E35" s="9">
        <f>SUM(E36:E38)</f>
        <v>0</v>
      </c>
      <c r="F35" s="9">
        <f>SUM(F36:F38)</f>
        <v>0</v>
      </c>
    </row>
    <row r="36" spans="1:6" s="6" customFormat="1" ht="22.95" customHeight="1">
      <c r="A36" s="12" t="s">
        <v>59</v>
      </c>
      <c r="B36" s="11" t="s">
        <v>60</v>
      </c>
      <c r="C36" s="8">
        <f>D36 + E36</f>
        <v>12667200</v>
      </c>
      <c r="D36" s="8">
        <v>12667200</v>
      </c>
      <c r="E36" s="8">
        <v>0</v>
      </c>
      <c r="F36" s="8">
        <v>0</v>
      </c>
    </row>
    <row r="37" spans="1:6" s="6" customFormat="1" ht="22.95" customHeight="1">
      <c r="A37" s="12" t="s">
        <v>61</v>
      </c>
      <c r="B37" s="11" t="s">
        <v>62</v>
      </c>
      <c r="C37" s="8">
        <f>D37 + E37</f>
        <v>163000</v>
      </c>
      <c r="D37" s="8">
        <v>163000</v>
      </c>
      <c r="E37" s="8">
        <v>0</v>
      </c>
      <c r="F37" s="8">
        <v>0</v>
      </c>
    </row>
    <row r="38" spans="1:6" s="6" customFormat="1" ht="22.95" customHeight="1">
      <c r="A38" s="12" t="s">
        <v>63</v>
      </c>
      <c r="B38" s="11" t="s">
        <v>64</v>
      </c>
      <c r="C38" s="8">
        <f>D38 + E38</f>
        <v>16000</v>
      </c>
      <c r="D38" s="8">
        <v>16000</v>
      </c>
      <c r="E38" s="8">
        <v>0</v>
      </c>
      <c r="F38" s="8">
        <v>0</v>
      </c>
    </row>
    <row r="39" spans="1:6" s="6" customFormat="1" ht="21.65" customHeight="1">
      <c r="A39" s="14" t="s">
        <v>65</v>
      </c>
      <c r="B39" s="13" t="s">
        <v>66</v>
      </c>
      <c r="C39" s="9">
        <f>C40</f>
        <v>7100000</v>
      </c>
      <c r="D39" s="9">
        <f>D40</f>
        <v>0</v>
      </c>
      <c r="E39" s="9">
        <f>E40</f>
        <v>7100000</v>
      </c>
      <c r="F39" s="9">
        <f>F40</f>
        <v>0</v>
      </c>
    </row>
    <row r="40" spans="1:6" s="6" customFormat="1" ht="25.2" customHeight="1">
      <c r="A40" s="14" t="s">
        <v>67</v>
      </c>
      <c r="B40" s="13" t="s">
        <v>68</v>
      </c>
      <c r="C40" s="9">
        <f>SUM(C41:C43)</f>
        <v>7100000</v>
      </c>
      <c r="D40" s="9">
        <f>SUM(D41:D43)</f>
        <v>0</v>
      </c>
      <c r="E40" s="9">
        <f>SUM(E41:E43)</f>
        <v>7100000</v>
      </c>
      <c r="F40" s="9">
        <f>SUM(F41:F43)</f>
        <v>0</v>
      </c>
    </row>
    <row r="41" spans="1:6" s="6" customFormat="1" ht="40.200000000000003" customHeight="1">
      <c r="A41" s="12" t="s">
        <v>69</v>
      </c>
      <c r="B41" s="11" t="s">
        <v>70</v>
      </c>
      <c r="C41" s="8">
        <f>D41 + E41</f>
        <v>943000</v>
      </c>
      <c r="D41" s="8">
        <v>0</v>
      </c>
      <c r="E41" s="8">
        <v>943000</v>
      </c>
      <c r="F41" s="8">
        <v>0</v>
      </c>
    </row>
    <row r="42" spans="1:6" s="6" customFormat="1" ht="24" customHeight="1">
      <c r="A42" s="12" t="s">
        <v>71</v>
      </c>
      <c r="B42" s="11" t="s">
        <v>72</v>
      </c>
      <c r="C42" s="8">
        <f>D42 + E42</f>
        <v>3715400</v>
      </c>
      <c r="D42" s="8">
        <v>0</v>
      </c>
      <c r="E42" s="8">
        <v>3715400</v>
      </c>
      <c r="F42" s="8">
        <v>0</v>
      </c>
    </row>
    <row r="43" spans="1:6" s="6" customFormat="1" ht="39.65" customHeight="1">
      <c r="A43" s="12" t="s">
        <v>73</v>
      </c>
      <c r="B43" s="11" t="s">
        <v>74</v>
      </c>
      <c r="C43" s="8">
        <f>D43 + E43</f>
        <v>2441600</v>
      </c>
      <c r="D43" s="8">
        <v>0</v>
      </c>
      <c r="E43" s="8">
        <v>2441600</v>
      </c>
      <c r="F43" s="8">
        <v>0</v>
      </c>
    </row>
    <row r="44" spans="1:6" s="6" customFormat="1" ht="24" customHeight="1">
      <c r="A44" s="14" t="s">
        <v>75</v>
      </c>
      <c r="B44" s="13" t="s">
        <v>76</v>
      </c>
      <c r="C44" s="9">
        <f>C45+C58+C64</f>
        <v>172613700</v>
      </c>
      <c r="D44" s="9">
        <f>D45+D58+D64</f>
        <v>53591000</v>
      </c>
      <c r="E44" s="9">
        <f>E45+E58+E64</f>
        <v>119022700</v>
      </c>
      <c r="F44" s="9">
        <f>F45+F58+F64</f>
        <v>0</v>
      </c>
    </row>
    <row r="45" spans="1:6" s="6" customFormat="1" ht="25.2" customHeight="1">
      <c r="A45" s="14" t="s">
        <v>77</v>
      </c>
      <c r="B45" s="13" t="s">
        <v>78</v>
      </c>
      <c r="C45" s="9">
        <f>C46+C55+C57</f>
        <v>48091000</v>
      </c>
      <c r="D45" s="9">
        <f>D46+D55+D57</f>
        <v>48091000</v>
      </c>
      <c r="E45" s="9">
        <f>E46+E55+E57</f>
        <v>0</v>
      </c>
      <c r="F45" s="9">
        <f>F46+F55+F57</f>
        <v>0</v>
      </c>
    </row>
    <row r="46" spans="1:6" s="6" customFormat="1" ht="24" customHeight="1">
      <c r="A46" s="14" t="s">
        <v>79</v>
      </c>
      <c r="B46" s="13" t="s">
        <v>80</v>
      </c>
      <c r="C46" s="9">
        <f>SUM(C47:C54)</f>
        <v>42553800</v>
      </c>
      <c r="D46" s="9">
        <f>SUM(D47:D54)</f>
        <v>42553800</v>
      </c>
      <c r="E46" s="9">
        <f>SUM(E47:E54)</f>
        <v>0</v>
      </c>
      <c r="F46" s="9">
        <f>SUM(F47:F54)</f>
        <v>0</v>
      </c>
    </row>
    <row r="47" spans="1:6" s="6" customFormat="1" ht="43.85" customHeight="1">
      <c r="A47" s="12" t="s">
        <v>81</v>
      </c>
      <c r="B47" s="11" t="s">
        <v>82</v>
      </c>
      <c r="C47" s="8">
        <f t="shared" ref="C47:C54" si="2">D47 + E47</f>
        <v>48000</v>
      </c>
      <c r="D47" s="8">
        <v>48000</v>
      </c>
      <c r="E47" s="8">
        <v>0</v>
      </c>
      <c r="F47" s="8">
        <v>0</v>
      </c>
    </row>
    <row r="48" spans="1:6" s="6" customFormat="1" ht="52.2" customHeight="1">
      <c r="A48" s="12" t="s">
        <v>83</v>
      </c>
      <c r="B48" s="11" t="s">
        <v>84</v>
      </c>
      <c r="C48" s="8">
        <f t="shared" si="2"/>
        <v>35000</v>
      </c>
      <c r="D48" s="8">
        <v>35000</v>
      </c>
      <c r="E48" s="8">
        <v>0</v>
      </c>
      <c r="F48" s="8">
        <v>0</v>
      </c>
    </row>
    <row r="49" spans="1:6" s="6" customFormat="1" ht="40.200000000000003" customHeight="1">
      <c r="A49" s="12" t="s">
        <v>85</v>
      </c>
      <c r="B49" s="11" t="s">
        <v>86</v>
      </c>
      <c r="C49" s="8">
        <f t="shared" si="2"/>
        <v>16700000</v>
      </c>
      <c r="D49" s="8">
        <v>16700000</v>
      </c>
      <c r="E49" s="8">
        <v>0</v>
      </c>
      <c r="F49" s="8">
        <v>0</v>
      </c>
    </row>
    <row r="50" spans="1:6" s="6" customFormat="1" ht="40.85" customHeight="1">
      <c r="A50" s="12" t="s">
        <v>87</v>
      </c>
      <c r="B50" s="11" t="s">
        <v>88</v>
      </c>
      <c r="C50" s="8">
        <f t="shared" si="2"/>
        <v>21500000</v>
      </c>
      <c r="D50" s="8">
        <v>21500000</v>
      </c>
      <c r="E50" s="8">
        <v>0</v>
      </c>
      <c r="F50" s="8">
        <v>0</v>
      </c>
    </row>
    <row r="51" spans="1:6" s="6" customFormat="1" ht="22.85" customHeight="1">
      <c r="A51" s="12" t="s">
        <v>89</v>
      </c>
      <c r="B51" s="11" t="s">
        <v>90</v>
      </c>
      <c r="C51" s="8">
        <f t="shared" si="2"/>
        <v>2000000</v>
      </c>
      <c r="D51" s="8">
        <v>2000000</v>
      </c>
      <c r="E51" s="8">
        <v>0</v>
      </c>
      <c r="F51" s="8">
        <v>0</v>
      </c>
    </row>
    <row r="52" spans="1:6" s="6" customFormat="1" ht="24" customHeight="1">
      <c r="A52" s="12" t="s">
        <v>91</v>
      </c>
      <c r="B52" s="11" t="s">
        <v>92</v>
      </c>
      <c r="C52" s="8">
        <f t="shared" si="2"/>
        <v>950000</v>
      </c>
      <c r="D52" s="8">
        <v>950000</v>
      </c>
      <c r="E52" s="8">
        <v>0</v>
      </c>
      <c r="F52" s="8">
        <v>0</v>
      </c>
    </row>
    <row r="53" spans="1:6" s="6" customFormat="1" ht="22.85" customHeight="1">
      <c r="A53" s="12" t="s">
        <v>93</v>
      </c>
      <c r="B53" s="11" t="s">
        <v>94</v>
      </c>
      <c r="C53" s="8">
        <f t="shared" si="2"/>
        <v>720000</v>
      </c>
      <c r="D53" s="8">
        <v>720000</v>
      </c>
      <c r="E53" s="8">
        <v>0</v>
      </c>
      <c r="F53" s="8">
        <v>0</v>
      </c>
    </row>
    <row r="54" spans="1:6" s="6" customFormat="1" ht="24.65" customHeight="1">
      <c r="A54" s="12" t="s">
        <v>95</v>
      </c>
      <c r="B54" s="11" t="s">
        <v>96</v>
      </c>
      <c r="C54" s="8">
        <f t="shared" si="2"/>
        <v>600800</v>
      </c>
      <c r="D54" s="8">
        <v>600800</v>
      </c>
      <c r="E54" s="8">
        <v>0</v>
      </c>
      <c r="F54" s="8">
        <v>0</v>
      </c>
    </row>
    <row r="55" spans="1:6" s="6" customFormat="1" ht="15.9">
      <c r="A55" s="14" t="s">
        <v>97</v>
      </c>
      <c r="B55" s="13" t="s">
        <v>98</v>
      </c>
      <c r="C55" s="9">
        <f>C56</f>
        <v>5536500</v>
      </c>
      <c r="D55" s="9">
        <f>D56</f>
        <v>5536500</v>
      </c>
      <c r="E55" s="9">
        <f>E56</f>
        <v>0</v>
      </c>
      <c r="F55" s="9">
        <f>F56</f>
        <v>0</v>
      </c>
    </row>
    <row r="56" spans="1:6" s="6" customFormat="1" ht="37.950000000000003" customHeight="1">
      <c r="A56" s="12" t="s">
        <v>99</v>
      </c>
      <c r="B56" s="11" t="s">
        <v>100</v>
      </c>
      <c r="C56" s="8">
        <f>D56 + E56</f>
        <v>5536500</v>
      </c>
      <c r="D56" s="8">
        <v>5536500</v>
      </c>
      <c r="E56" s="8">
        <v>0</v>
      </c>
      <c r="F56" s="8">
        <v>0</v>
      </c>
    </row>
    <row r="57" spans="1:6" s="6" customFormat="1" ht="54" customHeight="1">
      <c r="A57" s="12" t="s">
        <v>101</v>
      </c>
      <c r="B57" s="11" t="s">
        <v>102</v>
      </c>
      <c r="C57" s="8">
        <f>D57 + E57</f>
        <v>700</v>
      </c>
      <c r="D57" s="8">
        <v>700</v>
      </c>
      <c r="E57" s="8">
        <v>0</v>
      </c>
      <c r="F57" s="8">
        <v>0</v>
      </c>
    </row>
    <row r="58" spans="1:6" s="6" customFormat="1" ht="25.85" customHeight="1">
      <c r="A58" s="14" t="s">
        <v>103</v>
      </c>
      <c r="B58" s="13" t="s">
        <v>104</v>
      </c>
      <c r="C58" s="9">
        <f>C59+C62</f>
        <v>7389000</v>
      </c>
      <c r="D58" s="9">
        <f>D59+D62</f>
        <v>5500000</v>
      </c>
      <c r="E58" s="9">
        <f>E59+E62</f>
        <v>1889000</v>
      </c>
      <c r="F58" s="9">
        <f>F59+F62</f>
        <v>0</v>
      </c>
    </row>
    <row r="59" spans="1:6" s="6" customFormat="1" ht="26.4" customHeight="1">
      <c r="A59" s="14" t="s">
        <v>105</v>
      </c>
      <c r="B59" s="13" t="s">
        <v>106</v>
      </c>
      <c r="C59" s="9">
        <f>SUM(C60:C61)</f>
        <v>7246000</v>
      </c>
      <c r="D59" s="9">
        <f>SUM(D60:D61)</f>
        <v>5500000</v>
      </c>
      <c r="E59" s="9">
        <f>SUM(E60:E61)</f>
        <v>1746000</v>
      </c>
      <c r="F59" s="9">
        <f>SUM(F60:F61)</f>
        <v>0</v>
      </c>
    </row>
    <row r="60" spans="1:6" s="6" customFormat="1" ht="23.4" customHeight="1">
      <c r="A60" s="12" t="s">
        <v>107</v>
      </c>
      <c r="B60" s="11" t="s">
        <v>106</v>
      </c>
      <c r="C60" s="8">
        <f>D60 + E60</f>
        <v>5500000</v>
      </c>
      <c r="D60" s="8">
        <v>5500000</v>
      </c>
      <c r="E60" s="8">
        <v>0</v>
      </c>
      <c r="F60" s="8">
        <v>0</v>
      </c>
    </row>
    <row r="61" spans="1:6" s="6" customFormat="1" ht="36.65" customHeight="1">
      <c r="A61" s="12" t="s">
        <v>108</v>
      </c>
      <c r="B61" s="11" t="s">
        <v>109</v>
      </c>
      <c r="C61" s="8">
        <f>D61 + E61</f>
        <v>1746000</v>
      </c>
      <c r="D61" s="8">
        <v>0</v>
      </c>
      <c r="E61" s="8">
        <v>1746000</v>
      </c>
      <c r="F61" s="8">
        <v>0</v>
      </c>
    </row>
    <row r="62" spans="1:6" s="6" customFormat="1" ht="34.200000000000003" customHeight="1">
      <c r="A62" s="14" t="s">
        <v>110</v>
      </c>
      <c r="B62" s="13" t="s">
        <v>111</v>
      </c>
      <c r="C62" s="9">
        <f>C63</f>
        <v>143000</v>
      </c>
      <c r="D62" s="9">
        <f>D63</f>
        <v>0</v>
      </c>
      <c r="E62" s="9">
        <f>E63</f>
        <v>143000</v>
      </c>
      <c r="F62" s="9">
        <f>F63</f>
        <v>0</v>
      </c>
    </row>
    <row r="63" spans="1:6" s="6" customFormat="1" ht="45" customHeight="1">
      <c r="A63" s="12" t="s">
        <v>112</v>
      </c>
      <c r="B63" s="11" t="s">
        <v>113</v>
      </c>
      <c r="C63" s="8">
        <f>D63 + E63</f>
        <v>143000</v>
      </c>
      <c r="D63" s="8">
        <v>0</v>
      </c>
      <c r="E63" s="8">
        <v>143000</v>
      </c>
      <c r="F63" s="8">
        <v>0</v>
      </c>
    </row>
    <row r="64" spans="1:6" s="6" customFormat="1" ht="34.200000000000003" customHeight="1">
      <c r="A64" s="14" t="s">
        <v>114</v>
      </c>
      <c r="B64" s="13" t="s">
        <v>115</v>
      </c>
      <c r="C64" s="9">
        <f>C65+C70</f>
        <v>117133700</v>
      </c>
      <c r="D64" s="9">
        <f>D65+D70</f>
        <v>0</v>
      </c>
      <c r="E64" s="9">
        <f>E65+E70</f>
        <v>117133700</v>
      </c>
      <c r="F64" s="9">
        <f>F65+F70</f>
        <v>0</v>
      </c>
    </row>
    <row r="65" spans="1:6" s="6" customFormat="1" ht="28.85" customHeight="1">
      <c r="A65" s="14" t="s">
        <v>116</v>
      </c>
      <c r="B65" s="13" t="s">
        <v>117</v>
      </c>
      <c r="C65" s="9">
        <f>SUM(C66:C69)</f>
        <v>69390700</v>
      </c>
      <c r="D65" s="9">
        <f>SUM(D66:D69)</f>
        <v>0</v>
      </c>
      <c r="E65" s="9">
        <f>SUM(E66:E69)</f>
        <v>69390700</v>
      </c>
      <c r="F65" s="9">
        <f>SUM(F66:F69)</f>
        <v>0</v>
      </c>
    </row>
    <row r="66" spans="1:6" s="6" customFormat="1" ht="30" customHeight="1">
      <c r="A66" s="12" t="s">
        <v>118</v>
      </c>
      <c r="B66" s="11" t="s">
        <v>119</v>
      </c>
      <c r="C66" s="8">
        <f>D66 + E66</f>
        <v>49350600</v>
      </c>
      <c r="D66" s="8">
        <v>0</v>
      </c>
      <c r="E66" s="8">
        <v>49350600</v>
      </c>
      <c r="F66" s="8">
        <v>0</v>
      </c>
    </row>
    <row r="67" spans="1:6" s="6" customFormat="1" ht="26.4" customHeight="1">
      <c r="A67" s="12" t="s">
        <v>120</v>
      </c>
      <c r="B67" s="11" t="s">
        <v>121</v>
      </c>
      <c r="C67" s="8">
        <f>D67 + E67</f>
        <v>17247100</v>
      </c>
      <c r="D67" s="8">
        <v>0</v>
      </c>
      <c r="E67" s="8">
        <v>17247100</v>
      </c>
      <c r="F67" s="8">
        <v>0</v>
      </c>
    </row>
    <row r="68" spans="1:6" s="6" customFormat="1" ht="48.65" customHeight="1">
      <c r="A68" s="12" t="s">
        <v>122</v>
      </c>
      <c r="B68" s="11" t="s">
        <v>123</v>
      </c>
      <c r="C68" s="8">
        <f>D68 + E68</f>
        <v>2776000</v>
      </c>
      <c r="D68" s="8">
        <v>0</v>
      </c>
      <c r="E68" s="8">
        <v>2776000</v>
      </c>
      <c r="F68" s="8">
        <v>0</v>
      </c>
    </row>
    <row r="69" spans="1:6" s="6" customFormat="1" ht="31.2" customHeight="1">
      <c r="A69" s="12" t="s">
        <v>124</v>
      </c>
      <c r="B69" s="11" t="s">
        <v>125</v>
      </c>
      <c r="C69" s="8">
        <f>D69 + E69</f>
        <v>17000</v>
      </c>
      <c r="D69" s="8">
        <v>0</v>
      </c>
      <c r="E69" s="8">
        <v>17000</v>
      </c>
      <c r="F69" s="8">
        <v>0</v>
      </c>
    </row>
    <row r="70" spans="1:6" s="6" customFormat="1" ht="25.95" customHeight="1">
      <c r="A70" s="14" t="s">
        <v>126</v>
      </c>
      <c r="B70" s="13" t="s">
        <v>127</v>
      </c>
      <c r="C70" s="9">
        <f>C71</f>
        <v>47743000</v>
      </c>
      <c r="D70" s="9">
        <f>D71</f>
        <v>0</v>
      </c>
      <c r="E70" s="9">
        <f>E71</f>
        <v>47743000</v>
      </c>
      <c r="F70" s="9">
        <f>F71</f>
        <v>0</v>
      </c>
    </row>
    <row r="71" spans="1:6" s="6" customFormat="1" ht="75.650000000000006" customHeight="1">
      <c r="A71" s="12" t="s">
        <v>128</v>
      </c>
      <c r="B71" s="11" t="s">
        <v>129</v>
      </c>
      <c r="C71" s="8">
        <f>D71 + E71</f>
        <v>47743000</v>
      </c>
      <c r="D71" s="8">
        <v>0</v>
      </c>
      <c r="E71" s="8">
        <v>47743000</v>
      </c>
      <c r="F71" s="8">
        <v>0</v>
      </c>
    </row>
    <row r="72" spans="1:6" s="6" customFormat="1" ht="23.4" customHeight="1">
      <c r="A72" s="10"/>
      <c r="B72" s="10" t="s">
        <v>130</v>
      </c>
      <c r="C72" s="9">
        <f>C12+C44</f>
        <v>1760922700</v>
      </c>
      <c r="D72" s="9">
        <f>D12+D44</f>
        <v>1634800000</v>
      </c>
      <c r="E72" s="9">
        <f>E12+E44</f>
        <v>126122700</v>
      </c>
      <c r="F72" s="9">
        <f>F12+F44</f>
        <v>0</v>
      </c>
    </row>
    <row r="73" spans="1:6" s="6" customFormat="1" ht="33" customHeight="1">
      <c r="A73" s="14" t="s">
        <v>131</v>
      </c>
      <c r="B73" s="13" t="s">
        <v>132</v>
      </c>
      <c r="C73" s="9">
        <f>C74</f>
        <v>483695900</v>
      </c>
      <c r="D73" s="9">
        <f>D74</f>
        <v>483695900</v>
      </c>
      <c r="E73" s="9">
        <f>E74</f>
        <v>0</v>
      </c>
      <c r="F73" s="9">
        <f>F74</f>
        <v>0</v>
      </c>
    </row>
    <row r="74" spans="1:6" s="6" customFormat="1" ht="26.4" customHeight="1">
      <c r="A74" s="14" t="s">
        <v>133</v>
      </c>
      <c r="B74" s="13" t="s">
        <v>134</v>
      </c>
      <c r="C74" s="9">
        <f>C75+C78</f>
        <v>483695900</v>
      </c>
      <c r="D74" s="9">
        <f>D75+D78</f>
        <v>483695900</v>
      </c>
      <c r="E74" s="9">
        <f>E75+E78</f>
        <v>0</v>
      </c>
      <c r="F74" s="9">
        <f>F75+F78</f>
        <v>0</v>
      </c>
    </row>
    <row r="75" spans="1:6" s="6" customFormat="1" ht="30" customHeight="1">
      <c r="A75" s="14" t="s">
        <v>135</v>
      </c>
      <c r="B75" s="13" t="s">
        <v>136</v>
      </c>
      <c r="C75" s="9">
        <f>SUM(C76:C77)</f>
        <v>318033500</v>
      </c>
      <c r="D75" s="9">
        <f>SUM(D76:D77)</f>
        <v>318033500</v>
      </c>
      <c r="E75" s="9">
        <f>SUM(E76:E77)</f>
        <v>0</v>
      </c>
      <c r="F75" s="9">
        <f>SUM(F76:F77)</f>
        <v>0</v>
      </c>
    </row>
    <row r="76" spans="1:6" s="6" customFormat="1" ht="25.2" customHeight="1">
      <c r="A76" s="12" t="s">
        <v>137</v>
      </c>
      <c r="B76" s="11" t="s">
        <v>138</v>
      </c>
      <c r="C76" s="8">
        <f>D76 + E76</f>
        <v>183617900</v>
      </c>
      <c r="D76" s="8">
        <v>183617900</v>
      </c>
      <c r="E76" s="8">
        <v>0</v>
      </c>
      <c r="F76" s="8">
        <v>0</v>
      </c>
    </row>
    <row r="77" spans="1:6" s="6" customFormat="1" ht="42" customHeight="1">
      <c r="A77" s="12" t="s">
        <v>139</v>
      </c>
      <c r="B77" s="11" t="s">
        <v>140</v>
      </c>
      <c r="C77" s="8">
        <f>D77 + E77</f>
        <v>134415600</v>
      </c>
      <c r="D77" s="8">
        <v>134415600</v>
      </c>
      <c r="E77" s="8">
        <v>0</v>
      </c>
      <c r="F77" s="8">
        <v>0</v>
      </c>
    </row>
    <row r="78" spans="1:6" s="6" customFormat="1" ht="22.95" customHeight="1">
      <c r="A78" s="14" t="s">
        <v>141</v>
      </c>
      <c r="B78" s="13" t="s">
        <v>142</v>
      </c>
      <c r="C78" s="9">
        <f>SUM(C79:C80)</f>
        <v>165662400</v>
      </c>
      <c r="D78" s="9">
        <f>SUM(D79:D80)</f>
        <v>165662400</v>
      </c>
      <c r="E78" s="9">
        <f>SUM(E79:E80)</f>
        <v>0</v>
      </c>
      <c r="F78" s="9">
        <f>SUM(F79:F80)</f>
        <v>0</v>
      </c>
    </row>
    <row r="79" spans="1:6" s="6" customFormat="1" ht="42.65" customHeight="1">
      <c r="A79" s="12" t="s">
        <v>143</v>
      </c>
      <c r="B79" s="11" t="s">
        <v>144</v>
      </c>
      <c r="C79" s="8">
        <f>D79 + E79</f>
        <v>25056600</v>
      </c>
      <c r="D79" s="8">
        <v>25056600</v>
      </c>
      <c r="E79" s="8">
        <v>0</v>
      </c>
      <c r="F79" s="8">
        <v>0</v>
      </c>
    </row>
    <row r="80" spans="1:6" s="6" customFormat="1" ht="25.2" customHeight="1">
      <c r="A80" s="12" t="s">
        <v>145</v>
      </c>
      <c r="B80" s="11" t="s">
        <v>146</v>
      </c>
      <c r="C80" s="8">
        <f>D80 + E80</f>
        <v>140605800</v>
      </c>
      <c r="D80" s="8">
        <v>140605800</v>
      </c>
      <c r="E80" s="8">
        <v>0</v>
      </c>
      <c r="F80" s="8">
        <v>0</v>
      </c>
    </row>
    <row r="81" spans="1:6" s="6" customFormat="1" ht="23.4" customHeight="1">
      <c r="A81" s="14" t="s">
        <v>148</v>
      </c>
      <c r="B81" s="10" t="s">
        <v>147</v>
      </c>
      <c r="C81" s="9">
        <f>C72+C73</f>
        <v>2244618600</v>
      </c>
      <c r="D81" s="9">
        <f>D72+D73</f>
        <v>2118495900</v>
      </c>
      <c r="E81" s="9">
        <f>E72+E73</f>
        <v>126122700</v>
      </c>
      <c r="F81" s="9">
        <f>F72+F73</f>
        <v>0</v>
      </c>
    </row>
    <row r="82" spans="1:6" s="6" customFormat="1" ht="15.9"/>
    <row r="84" spans="1:6" ht="73.95" customHeight="1">
      <c r="A84" s="124" t="s">
        <v>149</v>
      </c>
      <c r="B84" s="124"/>
      <c r="E84" s="125" t="s">
        <v>150</v>
      </c>
      <c r="F84" s="125"/>
    </row>
  </sheetData>
  <mergeCells count="10">
    <mergeCell ref="A84:B84"/>
    <mergeCell ref="E84:F8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19685039370078741" right="0.19685039370078741" top="0.59055118110236227" bottom="0.39370078740157483" header="0" footer="0"/>
  <pageSetup paperSize="9" scale="80" fitToHeight="50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36B75-031C-443B-BEAB-1CB24E16F379}">
  <sheetPr>
    <pageSetUpPr fitToPage="1"/>
  </sheetPr>
  <dimension ref="A1:H25"/>
  <sheetViews>
    <sheetView showZeros="0" workbookViewId="0">
      <selection activeCell="D14" sqref="D14"/>
    </sheetView>
  </sheetViews>
  <sheetFormatPr defaultRowHeight="12.9"/>
  <cols>
    <col min="1" max="1" width="11.33203125" customWidth="1"/>
    <col min="2" max="2" width="41.08203125" customWidth="1"/>
    <col min="3" max="3" width="15.6640625" customWidth="1"/>
    <col min="4" max="4" width="18.4140625" customWidth="1"/>
    <col min="5" max="5" width="18.6640625" customWidth="1"/>
    <col min="6" max="6" width="19" customWidth="1"/>
  </cols>
  <sheetData>
    <row r="1" spans="1:8" ht="15.45">
      <c r="A1" s="16"/>
      <c r="B1" s="16"/>
      <c r="C1" s="16"/>
      <c r="D1" s="16"/>
      <c r="F1" s="26" t="s">
        <v>166</v>
      </c>
    </row>
    <row r="2" spans="1:8" ht="15.45">
      <c r="A2" s="16"/>
      <c r="B2" s="16"/>
      <c r="C2" s="16"/>
      <c r="D2" s="16"/>
      <c r="F2" s="27" t="s">
        <v>880</v>
      </c>
    </row>
    <row r="3" spans="1:8" ht="15.45">
      <c r="A3" s="16"/>
      <c r="B3" s="16"/>
      <c r="C3" s="16"/>
      <c r="D3" s="16"/>
      <c r="F3" s="28" t="s">
        <v>932</v>
      </c>
    </row>
    <row r="4" spans="1:8" ht="15.45">
      <c r="A4" s="16"/>
      <c r="B4" s="16"/>
      <c r="C4" s="16"/>
      <c r="D4" s="16"/>
      <c r="E4" s="16"/>
      <c r="F4" s="16"/>
    </row>
    <row r="5" spans="1:8" ht="25.5" customHeight="1">
      <c r="A5" s="137" t="s">
        <v>935</v>
      </c>
      <c r="B5" s="138"/>
      <c r="C5" s="138"/>
      <c r="D5" s="138"/>
      <c r="E5" s="138"/>
      <c r="F5" s="138"/>
    </row>
    <row r="6" spans="1:8" ht="15.45">
      <c r="A6" s="17" t="s">
        <v>1</v>
      </c>
      <c r="B6" s="16"/>
      <c r="C6" s="16"/>
      <c r="D6" s="16"/>
      <c r="E6" s="16"/>
      <c r="F6" s="16"/>
    </row>
    <row r="7" spans="1:8" ht="15.45">
      <c r="A7" s="16" t="s">
        <v>2</v>
      </c>
      <c r="B7" s="16"/>
      <c r="C7" s="16"/>
      <c r="D7" s="16"/>
      <c r="E7" s="16"/>
      <c r="F7" s="15" t="s">
        <v>3</v>
      </c>
    </row>
    <row r="8" spans="1:8" ht="15.45">
      <c r="A8" s="139" t="s">
        <v>4</v>
      </c>
      <c r="B8" s="139" t="s">
        <v>165</v>
      </c>
      <c r="C8" s="139" t="s">
        <v>6</v>
      </c>
      <c r="D8" s="139" t="s">
        <v>7</v>
      </c>
      <c r="E8" s="139" t="s">
        <v>8</v>
      </c>
      <c r="F8" s="139"/>
      <c r="G8" s="29"/>
      <c r="H8" s="29"/>
    </row>
    <row r="9" spans="1:8">
      <c r="A9" s="139"/>
      <c r="B9" s="139"/>
      <c r="C9" s="139"/>
      <c r="D9" s="139"/>
      <c r="E9" s="139" t="s">
        <v>9</v>
      </c>
      <c r="F9" s="139" t="s">
        <v>10</v>
      </c>
      <c r="G9" s="29"/>
      <c r="H9" s="29"/>
    </row>
    <row r="10" spans="1:8" ht="28.95" customHeight="1">
      <c r="A10" s="139"/>
      <c r="B10" s="139"/>
      <c r="C10" s="139"/>
      <c r="D10" s="139"/>
      <c r="E10" s="139"/>
      <c r="F10" s="139"/>
      <c r="G10" s="29"/>
      <c r="H10" s="29"/>
    </row>
    <row r="11" spans="1:8" ht="15.4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29"/>
      <c r="H11" s="29"/>
    </row>
    <row r="12" spans="1:8" ht="21" customHeight="1">
      <c r="A12" s="131" t="s">
        <v>164</v>
      </c>
      <c r="B12" s="132"/>
      <c r="C12" s="132"/>
      <c r="D12" s="132"/>
      <c r="E12" s="132"/>
      <c r="F12" s="133"/>
      <c r="G12" s="29"/>
      <c r="H12" s="29"/>
    </row>
    <row r="13" spans="1:8" ht="28.2" customHeight="1">
      <c r="A13" s="30" t="s">
        <v>163</v>
      </c>
      <c r="B13" s="10" t="s">
        <v>162</v>
      </c>
      <c r="C13" s="39">
        <v>0</v>
      </c>
      <c r="D13" s="39">
        <v>-153523200</v>
      </c>
      <c r="E13" s="39">
        <v>153523200</v>
      </c>
      <c r="F13" s="39">
        <v>153523200</v>
      </c>
      <c r="G13" s="29"/>
      <c r="H13" s="29"/>
    </row>
    <row r="14" spans="1:8" ht="39.65" customHeight="1">
      <c r="A14" s="30" t="s">
        <v>161</v>
      </c>
      <c r="B14" s="10" t="s">
        <v>160</v>
      </c>
      <c r="C14" s="39">
        <v>0</v>
      </c>
      <c r="D14" s="39">
        <v>-153523200</v>
      </c>
      <c r="E14" s="39">
        <v>153523200</v>
      </c>
      <c r="F14" s="39">
        <v>153523200</v>
      </c>
      <c r="G14" s="29"/>
      <c r="H14" s="29"/>
    </row>
    <row r="15" spans="1:8" ht="53.4" customHeight="1">
      <c r="A15" s="32" t="s">
        <v>159</v>
      </c>
      <c r="B15" s="33" t="s">
        <v>152</v>
      </c>
      <c r="C15" s="40">
        <v>0</v>
      </c>
      <c r="D15" s="40">
        <v>-153523200</v>
      </c>
      <c r="E15" s="40">
        <v>153523200</v>
      </c>
      <c r="F15" s="40">
        <v>153523200</v>
      </c>
      <c r="G15" s="29"/>
      <c r="H15" s="29"/>
    </row>
    <row r="16" spans="1:8" ht="24.65" customHeight="1">
      <c r="A16" s="30" t="s">
        <v>148</v>
      </c>
      <c r="B16" s="35" t="s">
        <v>151</v>
      </c>
      <c r="C16" s="39">
        <v>0</v>
      </c>
      <c r="D16" s="39">
        <v>-153523200</v>
      </c>
      <c r="E16" s="39">
        <v>153523200</v>
      </c>
      <c r="F16" s="39">
        <v>153523200</v>
      </c>
      <c r="G16" s="29"/>
      <c r="H16" s="29"/>
    </row>
    <row r="17" spans="1:8" ht="21" customHeight="1">
      <c r="A17" s="131" t="s">
        <v>158</v>
      </c>
      <c r="B17" s="134"/>
      <c r="C17" s="134"/>
      <c r="D17" s="134"/>
      <c r="E17" s="134"/>
      <c r="F17" s="135"/>
      <c r="G17" s="29"/>
      <c r="H17" s="29"/>
    </row>
    <row r="18" spans="1:8" ht="34.950000000000003" customHeight="1">
      <c r="A18" s="30" t="s">
        <v>157</v>
      </c>
      <c r="B18" s="10" t="s">
        <v>156</v>
      </c>
      <c r="C18" s="39">
        <v>0</v>
      </c>
      <c r="D18" s="39">
        <v>-153523200</v>
      </c>
      <c r="E18" s="39">
        <v>153523200</v>
      </c>
      <c r="F18" s="39">
        <v>153523200</v>
      </c>
      <c r="G18" s="29"/>
      <c r="H18" s="29"/>
    </row>
    <row r="19" spans="1:8" ht="23.4" customHeight="1">
      <c r="A19" s="30" t="s">
        <v>155</v>
      </c>
      <c r="B19" s="10" t="s">
        <v>154</v>
      </c>
      <c r="C19" s="39">
        <v>0</v>
      </c>
      <c r="D19" s="39">
        <v>-153523200</v>
      </c>
      <c r="E19" s="39">
        <v>153523200</v>
      </c>
      <c r="F19" s="39">
        <v>153523200</v>
      </c>
      <c r="G19" s="29"/>
      <c r="H19" s="29"/>
    </row>
    <row r="20" spans="1:8" ht="54" customHeight="1">
      <c r="A20" s="32" t="s">
        <v>153</v>
      </c>
      <c r="B20" s="33" t="s">
        <v>152</v>
      </c>
      <c r="C20" s="40">
        <v>0</v>
      </c>
      <c r="D20" s="40">
        <v>-153523200</v>
      </c>
      <c r="E20" s="40">
        <v>153523200</v>
      </c>
      <c r="F20" s="40">
        <v>153523200</v>
      </c>
      <c r="G20" s="29"/>
      <c r="H20" s="29"/>
    </row>
    <row r="21" spans="1:8" ht="24.65" customHeight="1">
      <c r="A21" s="30" t="s">
        <v>148</v>
      </c>
      <c r="B21" s="35" t="s">
        <v>151</v>
      </c>
      <c r="C21" s="39">
        <v>0</v>
      </c>
      <c r="D21" s="39">
        <v>-153523200</v>
      </c>
      <c r="E21" s="39">
        <v>153523200</v>
      </c>
      <c r="F21" s="39">
        <v>153523200</v>
      </c>
      <c r="G21" s="29"/>
      <c r="H21" s="29"/>
    </row>
    <row r="22" spans="1:8" s="25" customFormat="1" ht="15">
      <c r="A22" s="36"/>
      <c r="B22" s="37"/>
      <c r="C22" s="38"/>
      <c r="D22" s="38"/>
      <c r="E22" s="38"/>
      <c r="F22" s="38"/>
      <c r="G22" s="29"/>
      <c r="H22" s="29"/>
    </row>
    <row r="23" spans="1:8" s="25" customFormat="1" ht="15">
      <c r="A23" s="36"/>
      <c r="B23" s="37"/>
      <c r="C23" s="38"/>
      <c r="D23" s="38"/>
      <c r="E23" s="38"/>
      <c r="F23" s="38"/>
      <c r="G23" s="29"/>
      <c r="H23" s="29"/>
    </row>
    <row r="25" spans="1:8" ht="73.2" customHeight="1">
      <c r="A25" s="124" t="s">
        <v>149</v>
      </c>
      <c r="B25" s="124"/>
      <c r="C25" s="124"/>
      <c r="E25" s="136" t="s">
        <v>150</v>
      </c>
      <c r="F25" s="136"/>
    </row>
  </sheetData>
  <mergeCells count="12">
    <mergeCell ref="E9:E10"/>
    <mergeCell ref="F9:F10"/>
    <mergeCell ref="A25:C25"/>
    <mergeCell ref="A12:F12"/>
    <mergeCell ref="A17:F17"/>
    <mergeCell ref="E25:F25"/>
    <mergeCell ref="A5:F5"/>
    <mergeCell ref="A8:A10"/>
    <mergeCell ref="B8:B10"/>
    <mergeCell ref="C8:C10"/>
    <mergeCell ref="D8:D10"/>
    <mergeCell ref="E8:F8"/>
  </mergeCells>
  <pageMargins left="0.59055118110236204" right="0.59055118110236204" top="0.39370078740157499" bottom="0.39370078740157499" header="0" footer="0"/>
  <pageSetup paperSize="9" scale="81" fitToHeight="5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F153-DBC3-41F0-86E8-995AE7AA3098}">
  <dimension ref="A1:P186"/>
  <sheetViews>
    <sheetView showZeros="0" topLeftCell="D1" workbookViewId="0">
      <pane xSplit="1" ySplit="13" topLeftCell="E14" activePane="bottomRight" state="frozen"/>
      <selection activeCell="D1" sqref="D1"/>
      <selection pane="topRight" activeCell="E1" sqref="E1"/>
      <selection pane="bottomLeft" activeCell="D14" sqref="D14"/>
      <selection pane="bottomRight" activeCell="G13" sqref="G13"/>
    </sheetView>
  </sheetViews>
  <sheetFormatPr defaultRowHeight="12.9"/>
  <cols>
    <col min="1" max="1" width="10.33203125" customWidth="1"/>
    <col min="2" max="2" width="9.6640625" customWidth="1"/>
    <col min="3" max="3" width="9.33203125" customWidth="1"/>
    <col min="4" max="4" width="39.33203125" customWidth="1"/>
    <col min="5" max="5" width="18.08203125" customWidth="1"/>
    <col min="6" max="6" width="18" customWidth="1"/>
    <col min="7" max="8" width="16.33203125" customWidth="1"/>
    <col min="9" max="9" width="14.9140625" customWidth="1"/>
    <col min="10" max="10" width="16.33203125" customWidth="1"/>
    <col min="11" max="11" width="16.58203125" customWidth="1"/>
    <col min="12" max="12" width="16.33203125" customWidth="1"/>
    <col min="13" max="13" width="14.6640625" customWidth="1"/>
    <col min="14" max="14" width="14.08203125" customWidth="1"/>
    <col min="15" max="15" width="16.4140625" customWidth="1"/>
    <col min="16" max="16" width="17.6640625" customWidth="1"/>
  </cols>
  <sheetData>
    <row r="1" spans="1:16" s="2" customFormat="1" ht="15.45">
      <c r="O1" s="26" t="s">
        <v>596</v>
      </c>
    </row>
    <row r="2" spans="1:16" s="2" customFormat="1" ht="15.45">
      <c r="O2" s="27" t="s">
        <v>880</v>
      </c>
    </row>
    <row r="3" spans="1:16" s="2" customFormat="1" ht="15.45">
      <c r="O3" s="28" t="s">
        <v>932</v>
      </c>
    </row>
    <row r="4" spans="1:16" s="2" customFormat="1"/>
    <row r="5" spans="1:16" s="53" customFormat="1" ht="18">
      <c r="A5" s="137" t="s">
        <v>595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s="53" customFormat="1" ht="18">
      <c r="A6" s="137" t="s">
        <v>936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s="2" customFormat="1">
      <c r="A7" s="3" t="s">
        <v>1</v>
      </c>
    </row>
    <row r="8" spans="1:16" s="2" customFormat="1">
      <c r="A8" s="2" t="s">
        <v>2</v>
      </c>
      <c r="P8" s="4" t="s">
        <v>594</v>
      </c>
    </row>
    <row r="9" spans="1:16" s="54" customFormat="1" ht="10.75">
      <c r="A9" s="140" t="s">
        <v>593</v>
      </c>
      <c r="B9" s="140" t="s">
        <v>592</v>
      </c>
      <c r="C9" s="140" t="s">
        <v>891</v>
      </c>
      <c r="D9" s="140" t="s">
        <v>590</v>
      </c>
      <c r="E9" s="140" t="s">
        <v>7</v>
      </c>
      <c r="F9" s="140"/>
      <c r="G9" s="140"/>
      <c r="H9" s="140"/>
      <c r="I9" s="140"/>
      <c r="J9" s="140" t="s">
        <v>8</v>
      </c>
      <c r="K9" s="140"/>
      <c r="L9" s="140"/>
      <c r="M9" s="140"/>
      <c r="N9" s="140"/>
      <c r="O9" s="140"/>
      <c r="P9" s="140" t="s">
        <v>589</v>
      </c>
    </row>
    <row r="10" spans="1:16" s="55" customFormat="1" ht="10.75">
      <c r="A10" s="140"/>
      <c r="B10" s="140"/>
      <c r="C10" s="140"/>
      <c r="D10" s="140"/>
      <c r="E10" s="140" t="s">
        <v>9</v>
      </c>
      <c r="F10" s="140" t="s">
        <v>588</v>
      </c>
      <c r="G10" s="140" t="s">
        <v>587</v>
      </c>
      <c r="H10" s="140"/>
      <c r="I10" s="140" t="s">
        <v>586</v>
      </c>
      <c r="J10" s="140" t="s">
        <v>9</v>
      </c>
      <c r="K10" s="140" t="s">
        <v>10</v>
      </c>
      <c r="L10" s="140" t="s">
        <v>588</v>
      </c>
      <c r="M10" s="140" t="s">
        <v>587</v>
      </c>
      <c r="N10" s="140"/>
      <c r="O10" s="140" t="s">
        <v>586</v>
      </c>
      <c r="P10" s="140"/>
    </row>
    <row r="11" spans="1:16" s="55" customFormat="1" ht="10.75">
      <c r="A11" s="140"/>
      <c r="B11" s="140"/>
      <c r="C11" s="140"/>
      <c r="D11" s="140"/>
      <c r="E11" s="140"/>
      <c r="F11" s="140"/>
      <c r="G11" s="140" t="s">
        <v>585</v>
      </c>
      <c r="H11" s="140" t="s">
        <v>584</v>
      </c>
      <c r="I11" s="140"/>
      <c r="J11" s="140"/>
      <c r="K11" s="140"/>
      <c r="L11" s="140"/>
      <c r="M11" s="140" t="s">
        <v>585</v>
      </c>
      <c r="N11" s="140" t="s">
        <v>584</v>
      </c>
      <c r="O11" s="140"/>
      <c r="P11" s="140"/>
    </row>
    <row r="12" spans="1:16" s="55" customFormat="1" ht="67.2" customHeight="1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</row>
    <row r="13" spans="1:16" s="2" customFormat="1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19">
        <v>15</v>
      </c>
      <c r="P13" s="19">
        <v>16</v>
      </c>
    </row>
    <row r="14" spans="1:16" s="16" customFormat="1" ht="22.2" customHeight="1">
      <c r="A14" s="14" t="s">
        <v>583</v>
      </c>
      <c r="B14" s="14" t="s">
        <v>185</v>
      </c>
      <c r="C14" s="14" t="s">
        <v>185</v>
      </c>
      <c r="D14" s="13" t="s">
        <v>570</v>
      </c>
      <c r="E14" s="47">
        <f>E15+E21</f>
        <v>71552000</v>
      </c>
      <c r="F14" s="47">
        <f t="shared" ref="F14:P14" si="0">F15+F21</f>
        <v>71552000</v>
      </c>
      <c r="G14" s="47">
        <f t="shared" si="0"/>
        <v>45983400</v>
      </c>
      <c r="H14" s="47">
        <f t="shared" si="0"/>
        <v>1709800</v>
      </c>
      <c r="I14" s="47">
        <f t="shared" si="0"/>
        <v>0</v>
      </c>
      <c r="J14" s="47">
        <f t="shared" si="0"/>
        <v>66739000</v>
      </c>
      <c r="K14" s="47">
        <f t="shared" si="0"/>
        <v>64039000</v>
      </c>
      <c r="L14" s="47">
        <f t="shared" si="0"/>
        <v>2700000</v>
      </c>
      <c r="M14" s="47">
        <f t="shared" si="0"/>
        <v>1500000</v>
      </c>
      <c r="N14" s="47">
        <f t="shared" si="0"/>
        <v>660000</v>
      </c>
      <c r="O14" s="47">
        <f t="shared" si="0"/>
        <v>64039000</v>
      </c>
      <c r="P14" s="47">
        <f t="shared" si="0"/>
        <v>138291000</v>
      </c>
    </row>
    <row r="15" spans="1:16" s="16" customFormat="1" ht="22.2" customHeight="1">
      <c r="A15" s="14" t="s">
        <v>582</v>
      </c>
      <c r="B15" s="14" t="s">
        <v>185</v>
      </c>
      <c r="C15" s="14" t="s">
        <v>185</v>
      </c>
      <c r="D15" s="13" t="s">
        <v>570</v>
      </c>
      <c r="E15" s="47">
        <f>SUM(E16:E20)</f>
        <v>46967100</v>
      </c>
      <c r="F15" s="47">
        <f t="shared" ref="F15:P15" si="1">SUM(F16:F20)</f>
        <v>46967100</v>
      </c>
      <c r="G15" s="47">
        <f t="shared" si="1"/>
        <v>30868400</v>
      </c>
      <c r="H15" s="47">
        <f t="shared" si="1"/>
        <v>799700</v>
      </c>
      <c r="I15" s="47">
        <f t="shared" si="1"/>
        <v>0</v>
      </c>
      <c r="J15" s="47">
        <f t="shared" si="1"/>
        <v>189000</v>
      </c>
      <c r="K15" s="47">
        <f t="shared" si="1"/>
        <v>189000</v>
      </c>
      <c r="L15" s="47">
        <f t="shared" si="1"/>
        <v>0</v>
      </c>
      <c r="M15" s="47">
        <f t="shared" si="1"/>
        <v>0</v>
      </c>
      <c r="N15" s="47">
        <f t="shared" si="1"/>
        <v>0</v>
      </c>
      <c r="O15" s="47">
        <f t="shared" si="1"/>
        <v>189000</v>
      </c>
      <c r="P15" s="47">
        <f t="shared" si="1"/>
        <v>47156100</v>
      </c>
    </row>
    <row r="16" spans="1:16" s="16" customFormat="1" ht="106.95" customHeight="1">
      <c r="A16" s="12" t="s">
        <v>581</v>
      </c>
      <c r="B16" s="12" t="s">
        <v>580</v>
      </c>
      <c r="C16" s="12" t="s">
        <v>579</v>
      </c>
      <c r="D16" s="11" t="s">
        <v>578</v>
      </c>
      <c r="E16" s="48">
        <f>F16+I16</f>
        <v>42752100</v>
      </c>
      <c r="F16" s="48">
        <v>42752100</v>
      </c>
      <c r="G16" s="48">
        <v>30868400</v>
      </c>
      <c r="H16" s="48">
        <v>799700</v>
      </c>
      <c r="I16" s="48">
        <v>0</v>
      </c>
      <c r="J16" s="48">
        <f>L16+O16</f>
        <v>189000</v>
      </c>
      <c r="K16" s="48">
        <v>189000</v>
      </c>
      <c r="L16" s="48">
        <v>0</v>
      </c>
      <c r="M16" s="48">
        <v>0</v>
      </c>
      <c r="N16" s="48">
        <v>0</v>
      </c>
      <c r="O16" s="48">
        <v>189000</v>
      </c>
      <c r="P16" s="48">
        <f t="shared" ref="P16:P45" si="2">E16 + J16</f>
        <v>42941100</v>
      </c>
    </row>
    <row r="17" spans="1:16" s="16" customFormat="1" ht="42.65" customHeight="1">
      <c r="A17" s="12" t="s">
        <v>577</v>
      </c>
      <c r="B17" s="12" t="s">
        <v>177</v>
      </c>
      <c r="C17" s="12" t="s">
        <v>181</v>
      </c>
      <c r="D17" s="11" t="s">
        <v>568</v>
      </c>
      <c r="E17" s="48">
        <f t="shared" ref="E17:E28" si="3">F17+I17</f>
        <v>200000</v>
      </c>
      <c r="F17" s="48">
        <v>200000</v>
      </c>
      <c r="G17" s="48">
        <v>0</v>
      </c>
      <c r="H17" s="48">
        <v>0</v>
      </c>
      <c r="I17" s="48">
        <v>0</v>
      </c>
      <c r="J17" s="48">
        <f t="shared" ref="J17:J28" si="4">L17+O17</f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f t="shared" si="2"/>
        <v>200000</v>
      </c>
    </row>
    <row r="18" spans="1:16" s="16" customFormat="1" ht="42.65" customHeight="1">
      <c r="A18" s="12" t="s">
        <v>576</v>
      </c>
      <c r="B18" s="12" t="s">
        <v>217</v>
      </c>
      <c r="C18" s="12" t="s">
        <v>213</v>
      </c>
      <c r="D18" s="11" t="s">
        <v>216</v>
      </c>
      <c r="E18" s="48">
        <f t="shared" si="3"/>
        <v>1700000</v>
      </c>
      <c r="F18" s="48">
        <v>1700000</v>
      </c>
      <c r="G18" s="48">
        <v>0</v>
      </c>
      <c r="H18" s="48">
        <v>0</v>
      </c>
      <c r="I18" s="48">
        <v>0</v>
      </c>
      <c r="J18" s="48">
        <f t="shared" si="4"/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f t="shared" si="2"/>
        <v>1700000</v>
      </c>
    </row>
    <row r="19" spans="1:16" s="16" customFormat="1" ht="42.65" customHeight="1">
      <c r="A19" s="12" t="s">
        <v>575</v>
      </c>
      <c r="B19" s="12" t="s">
        <v>574</v>
      </c>
      <c r="C19" s="12" t="s">
        <v>209</v>
      </c>
      <c r="D19" s="11" t="s">
        <v>573</v>
      </c>
      <c r="E19" s="48">
        <f t="shared" si="3"/>
        <v>2265000</v>
      </c>
      <c r="F19" s="48">
        <v>2265000</v>
      </c>
      <c r="G19" s="48">
        <v>0</v>
      </c>
      <c r="H19" s="48">
        <v>0</v>
      </c>
      <c r="I19" s="48">
        <v>0</v>
      </c>
      <c r="J19" s="48">
        <f t="shared" si="4"/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f t="shared" si="2"/>
        <v>2265000</v>
      </c>
    </row>
    <row r="20" spans="1:16" s="16" customFormat="1" ht="42.65" customHeight="1">
      <c r="A20" s="12" t="s">
        <v>572</v>
      </c>
      <c r="B20" s="12" t="s">
        <v>258</v>
      </c>
      <c r="C20" s="12" t="s">
        <v>254</v>
      </c>
      <c r="D20" s="11" t="s">
        <v>257</v>
      </c>
      <c r="E20" s="48">
        <f t="shared" si="3"/>
        <v>50000</v>
      </c>
      <c r="F20" s="48">
        <v>50000</v>
      </c>
      <c r="G20" s="48">
        <v>0</v>
      </c>
      <c r="H20" s="48">
        <v>0</v>
      </c>
      <c r="I20" s="48">
        <v>0</v>
      </c>
      <c r="J20" s="48">
        <f t="shared" si="4"/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f t="shared" si="2"/>
        <v>50000</v>
      </c>
    </row>
    <row r="21" spans="1:16" s="16" customFormat="1" ht="70.95" customHeight="1">
      <c r="A21" s="14" t="s">
        <v>571</v>
      </c>
      <c r="B21" s="14" t="s">
        <v>185</v>
      </c>
      <c r="C21" s="14" t="s">
        <v>185</v>
      </c>
      <c r="D21" s="49" t="s">
        <v>885</v>
      </c>
      <c r="E21" s="47">
        <f>SUM(E22:E28)</f>
        <v>24584900</v>
      </c>
      <c r="F21" s="47">
        <f t="shared" ref="F21:P21" si="5">SUM(F22:F28)</f>
        <v>24584900</v>
      </c>
      <c r="G21" s="47">
        <f t="shared" si="5"/>
        <v>15115000</v>
      </c>
      <c r="H21" s="47">
        <f t="shared" si="5"/>
        <v>910100</v>
      </c>
      <c r="I21" s="47">
        <f t="shared" si="5"/>
        <v>0</v>
      </c>
      <c r="J21" s="47">
        <f t="shared" si="5"/>
        <v>66550000</v>
      </c>
      <c r="K21" s="47">
        <f t="shared" si="5"/>
        <v>63850000</v>
      </c>
      <c r="L21" s="47">
        <f t="shared" si="5"/>
        <v>2700000</v>
      </c>
      <c r="M21" s="47">
        <f t="shared" si="5"/>
        <v>1500000</v>
      </c>
      <c r="N21" s="47">
        <f t="shared" si="5"/>
        <v>660000</v>
      </c>
      <c r="O21" s="47">
        <f t="shared" si="5"/>
        <v>63850000</v>
      </c>
      <c r="P21" s="47">
        <f t="shared" si="5"/>
        <v>91134900</v>
      </c>
    </row>
    <row r="22" spans="1:16" s="16" customFormat="1" ht="43.2" customHeight="1">
      <c r="A22" s="12" t="s">
        <v>569</v>
      </c>
      <c r="B22" s="12" t="s">
        <v>177</v>
      </c>
      <c r="C22" s="12" t="s">
        <v>181</v>
      </c>
      <c r="D22" s="11" t="s">
        <v>568</v>
      </c>
      <c r="E22" s="48">
        <f t="shared" si="3"/>
        <v>24559900</v>
      </c>
      <c r="F22" s="48">
        <v>24559900</v>
      </c>
      <c r="G22" s="48">
        <v>15115000</v>
      </c>
      <c r="H22" s="48">
        <v>910100</v>
      </c>
      <c r="I22" s="48">
        <v>0</v>
      </c>
      <c r="J22" s="48">
        <f t="shared" si="4"/>
        <v>23703300</v>
      </c>
      <c r="K22" s="48">
        <v>21003300</v>
      </c>
      <c r="L22" s="48">
        <v>2700000</v>
      </c>
      <c r="M22" s="48">
        <v>1500000</v>
      </c>
      <c r="N22" s="48">
        <v>660000</v>
      </c>
      <c r="O22" s="48">
        <v>21003300</v>
      </c>
      <c r="P22" s="48">
        <f t="shared" si="2"/>
        <v>48263200</v>
      </c>
    </row>
    <row r="23" spans="1:16" s="16" customFormat="1" ht="32.4" customHeight="1">
      <c r="A23" s="12" t="s">
        <v>567</v>
      </c>
      <c r="B23" s="12" t="s">
        <v>304</v>
      </c>
      <c r="C23" s="12" t="s">
        <v>303</v>
      </c>
      <c r="D23" s="11" t="s">
        <v>888</v>
      </c>
      <c r="E23" s="48">
        <f t="shared" si="3"/>
        <v>0</v>
      </c>
      <c r="F23" s="48">
        <v>0</v>
      </c>
      <c r="G23" s="48">
        <v>0</v>
      </c>
      <c r="H23" s="48">
        <v>0</v>
      </c>
      <c r="I23" s="48">
        <v>0</v>
      </c>
      <c r="J23" s="48">
        <f t="shared" si="4"/>
        <v>128000</v>
      </c>
      <c r="K23" s="48">
        <v>128000</v>
      </c>
      <c r="L23" s="48">
        <v>0</v>
      </c>
      <c r="M23" s="48">
        <v>0</v>
      </c>
      <c r="N23" s="48">
        <v>0</v>
      </c>
      <c r="O23" s="48">
        <v>128000</v>
      </c>
      <c r="P23" s="48">
        <f t="shared" si="2"/>
        <v>128000</v>
      </c>
    </row>
    <row r="24" spans="1:16" s="16" customFormat="1" ht="72.650000000000006" customHeight="1">
      <c r="A24" s="12" t="s">
        <v>566</v>
      </c>
      <c r="B24" s="12" t="s">
        <v>232</v>
      </c>
      <c r="C24" s="12" t="s">
        <v>231</v>
      </c>
      <c r="D24" s="11" t="s">
        <v>230</v>
      </c>
      <c r="E24" s="48">
        <f t="shared" si="3"/>
        <v>0</v>
      </c>
      <c r="F24" s="48">
        <v>0</v>
      </c>
      <c r="G24" s="48">
        <v>0</v>
      </c>
      <c r="H24" s="48">
        <v>0</v>
      </c>
      <c r="I24" s="48">
        <v>0</v>
      </c>
      <c r="J24" s="48">
        <f t="shared" si="4"/>
        <v>7580800</v>
      </c>
      <c r="K24" s="48">
        <v>7580800</v>
      </c>
      <c r="L24" s="48">
        <v>0</v>
      </c>
      <c r="M24" s="48">
        <v>0</v>
      </c>
      <c r="N24" s="48">
        <v>0</v>
      </c>
      <c r="O24" s="48">
        <v>7580800</v>
      </c>
      <c r="P24" s="48">
        <f t="shared" si="2"/>
        <v>7580800</v>
      </c>
    </row>
    <row r="25" spans="1:16" s="16" customFormat="1" ht="41.4" customHeight="1">
      <c r="A25" s="12" t="s">
        <v>565</v>
      </c>
      <c r="B25" s="12" t="s">
        <v>298</v>
      </c>
      <c r="C25" s="12" t="s">
        <v>297</v>
      </c>
      <c r="D25" s="11" t="s">
        <v>889</v>
      </c>
      <c r="E25" s="48">
        <f t="shared" si="3"/>
        <v>0</v>
      </c>
      <c r="F25" s="48">
        <v>0</v>
      </c>
      <c r="G25" s="48">
        <v>0</v>
      </c>
      <c r="H25" s="48">
        <v>0</v>
      </c>
      <c r="I25" s="48">
        <v>0</v>
      </c>
      <c r="J25" s="48">
        <f t="shared" si="4"/>
        <v>15137900</v>
      </c>
      <c r="K25" s="48">
        <v>15137900</v>
      </c>
      <c r="L25" s="48">
        <v>0</v>
      </c>
      <c r="M25" s="48">
        <v>0</v>
      </c>
      <c r="N25" s="48">
        <v>0</v>
      </c>
      <c r="O25" s="48">
        <v>15137900</v>
      </c>
      <c r="P25" s="48">
        <f t="shared" si="2"/>
        <v>15137900</v>
      </c>
    </row>
    <row r="26" spans="1:16" s="16" customFormat="1" ht="41.4" customHeight="1">
      <c r="A26" s="12" t="s">
        <v>564</v>
      </c>
      <c r="B26" s="12" t="s">
        <v>563</v>
      </c>
      <c r="C26" s="12" t="s">
        <v>562</v>
      </c>
      <c r="D26" s="11" t="s">
        <v>561</v>
      </c>
      <c r="E26" s="48">
        <f t="shared" si="3"/>
        <v>0</v>
      </c>
      <c r="F26" s="48">
        <v>0</v>
      </c>
      <c r="G26" s="48">
        <v>0</v>
      </c>
      <c r="H26" s="48">
        <v>0</v>
      </c>
      <c r="I26" s="48">
        <v>0</v>
      </c>
      <c r="J26" s="48">
        <f t="shared" si="4"/>
        <v>10000000</v>
      </c>
      <c r="K26" s="48">
        <v>10000000</v>
      </c>
      <c r="L26" s="48">
        <v>0</v>
      </c>
      <c r="M26" s="48">
        <v>0</v>
      </c>
      <c r="N26" s="48">
        <v>0</v>
      </c>
      <c r="O26" s="48">
        <v>10000000</v>
      </c>
      <c r="P26" s="48">
        <f t="shared" si="2"/>
        <v>10000000</v>
      </c>
    </row>
    <row r="27" spans="1:16" s="16" customFormat="1" ht="24.65" customHeight="1">
      <c r="A27" s="12" t="s">
        <v>560</v>
      </c>
      <c r="B27" s="12" t="s">
        <v>214</v>
      </c>
      <c r="C27" s="12" t="s">
        <v>213</v>
      </c>
      <c r="D27" s="11" t="s">
        <v>212</v>
      </c>
      <c r="E27" s="48">
        <f t="shared" si="3"/>
        <v>0</v>
      </c>
      <c r="F27" s="48">
        <v>0</v>
      </c>
      <c r="G27" s="48">
        <v>0</v>
      </c>
      <c r="H27" s="48">
        <v>0</v>
      </c>
      <c r="I27" s="48">
        <v>0</v>
      </c>
      <c r="J27" s="48">
        <f t="shared" si="4"/>
        <v>10000000</v>
      </c>
      <c r="K27" s="48">
        <v>10000000</v>
      </c>
      <c r="L27" s="48">
        <v>0</v>
      </c>
      <c r="M27" s="48">
        <v>0</v>
      </c>
      <c r="N27" s="48">
        <v>0</v>
      </c>
      <c r="O27" s="48">
        <v>10000000</v>
      </c>
      <c r="P27" s="48">
        <f t="shared" si="2"/>
        <v>10000000</v>
      </c>
    </row>
    <row r="28" spans="1:16" s="16" customFormat="1" ht="36.65" customHeight="1">
      <c r="A28" s="12" t="s">
        <v>559</v>
      </c>
      <c r="B28" s="12" t="s">
        <v>210</v>
      </c>
      <c r="C28" s="12" t="s">
        <v>209</v>
      </c>
      <c r="D28" s="11" t="s">
        <v>208</v>
      </c>
      <c r="E28" s="48">
        <f t="shared" si="3"/>
        <v>25000</v>
      </c>
      <c r="F28" s="48">
        <v>25000</v>
      </c>
      <c r="G28" s="48">
        <v>0</v>
      </c>
      <c r="H28" s="48">
        <v>0</v>
      </c>
      <c r="I28" s="48">
        <v>0</v>
      </c>
      <c r="J28" s="48">
        <f t="shared" si="4"/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f t="shared" si="2"/>
        <v>25000</v>
      </c>
    </row>
    <row r="29" spans="1:16" s="16" customFormat="1" ht="37.200000000000003" customHeight="1">
      <c r="A29" s="14" t="s">
        <v>558</v>
      </c>
      <c r="B29" s="14" t="s">
        <v>185</v>
      </c>
      <c r="C29" s="14" t="s">
        <v>185</v>
      </c>
      <c r="D29" s="13" t="s">
        <v>556</v>
      </c>
      <c r="E29" s="47">
        <f>E30</f>
        <v>15320000</v>
      </c>
      <c r="F29" s="47">
        <f t="shared" ref="F29:P29" si="6">F30</f>
        <v>15320000</v>
      </c>
      <c r="G29" s="47">
        <f t="shared" si="6"/>
        <v>7773000</v>
      </c>
      <c r="H29" s="47">
        <f t="shared" si="6"/>
        <v>74500</v>
      </c>
      <c r="I29" s="47">
        <f t="shared" si="6"/>
        <v>0</v>
      </c>
      <c r="J29" s="47">
        <f t="shared" si="6"/>
        <v>2064000</v>
      </c>
      <c r="K29" s="47">
        <f t="shared" si="6"/>
        <v>150000</v>
      </c>
      <c r="L29" s="47">
        <f t="shared" si="6"/>
        <v>1914000</v>
      </c>
      <c r="M29" s="47">
        <f t="shared" si="6"/>
        <v>0</v>
      </c>
      <c r="N29" s="47">
        <f t="shared" si="6"/>
        <v>560000</v>
      </c>
      <c r="O29" s="47">
        <f t="shared" si="6"/>
        <v>150000</v>
      </c>
      <c r="P29" s="47">
        <f t="shared" si="6"/>
        <v>17384000</v>
      </c>
    </row>
    <row r="30" spans="1:16" s="16" customFormat="1" ht="37.200000000000003" customHeight="1">
      <c r="A30" s="14" t="s">
        <v>557</v>
      </c>
      <c r="B30" s="14" t="s">
        <v>185</v>
      </c>
      <c r="C30" s="14" t="s">
        <v>185</v>
      </c>
      <c r="D30" s="13" t="s">
        <v>556</v>
      </c>
      <c r="E30" s="47">
        <f>SUM(E31:E35)</f>
        <v>15320000</v>
      </c>
      <c r="F30" s="47">
        <f t="shared" ref="F30:P30" si="7">SUM(F31:F35)</f>
        <v>15320000</v>
      </c>
      <c r="G30" s="47">
        <f t="shared" si="7"/>
        <v>7773000</v>
      </c>
      <c r="H30" s="47">
        <f t="shared" si="7"/>
        <v>74500</v>
      </c>
      <c r="I30" s="47">
        <f t="shared" si="7"/>
        <v>0</v>
      </c>
      <c r="J30" s="47">
        <f t="shared" si="7"/>
        <v>2064000</v>
      </c>
      <c r="K30" s="47">
        <f t="shared" si="7"/>
        <v>150000</v>
      </c>
      <c r="L30" s="47">
        <f t="shared" si="7"/>
        <v>1914000</v>
      </c>
      <c r="M30" s="47">
        <f t="shared" si="7"/>
        <v>0</v>
      </c>
      <c r="N30" s="47">
        <f t="shared" si="7"/>
        <v>560000</v>
      </c>
      <c r="O30" s="47">
        <f t="shared" si="7"/>
        <v>150000</v>
      </c>
      <c r="P30" s="47">
        <f t="shared" si="7"/>
        <v>17384000</v>
      </c>
    </row>
    <row r="31" spans="1:16" s="16" customFormat="1" ht="37.200000000000003" customHeight="1">
      <c r="A31" s="12" t="s">
        <v>555</v>
      </c>
      <c r="B31" s="12" t="s">
        <v>498</v>
      </c>
      <c r="C31" s="12" t="s">
        <v>303</v>
      </c>
      <c r="D31" s="11" t="s">
        <v>497</v>
      </c>
      <c r="E31" s="48">
        <f>F31+I31</f>
        <v>50000</v>
      </c>
      <c r="F31" s="48">
        <v>50000</v>
      </c>
      <c r="G31" s="48">
        <v>0</v>
      </c>
      <c r="H31" s="48">
        <v>0</v>
      </c>
      <c r="I31" s="48">
        <v>0</v>
      </c>
      <c r="J31" s="48">
        <f>L31+O31</f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f t="shared" si="2"/>
        <v>50000</v>
      </c>
    </row>
    <row r="32" spans="1:16" s="16" customFormat="1" ht="61.2" customHeight="1">
      <c r="A32" s="12" t="s">
        <v>554</v>
      </c>
      <c r="B32" s="12" t="s">
        <v>170</v>
      </c>
      <c r="C32" s="12" t="s">
        <v>169</v>
      </c>
      <c r="D32" s="11" t="s">
        <v>168</v>
      </c>
      <c r="E32" s="48">
        <f>F32+I32</f>
        <v>1883900</v>
      </c>
      <c r="F32" s="48">
        <v>1883900</v>
      </c>
      <c r="G32" s="48">
        <v>1243000</v>
      </c>
      <c r="H32" s="48">
        <v>74500</v>
      </c>
      <c r="I32" s="48">
        <v>0</v>
      </c>
      <c r="J32" s="48">
        <f>L32+O32</f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f t="shared" si="2"/>
        <v>1883900</v>
      </c>
    </row>
    <row r="33" spans="1:16" s="16" customFormat="1" ht="40.200000000000003" customHeight="1">
      <c r="A33" s="12" t="s">
        <v>553</v>
      </c>
      <c r="B33" s="12" t="s">
        <v>552</v>
      </c>
      <c r="C33" s="12" t="s">
        <v>311</v>
      </c>
      <c r="D33" s="11" t="s">
        <v>551</v>
      </c>
      <c r="E33" s="48">
        <f>F33+I33</f>
        <v>300000</v>
      </c>
      <c r="F33" s="48">
        <v>300000</v>
      </c>
      <c r="G33" s="48">
        <v>0</v>
      </c>
      <c r="H33" s="48">
        <v>0</v>
      </c>
      <c r="I33" s="48">
        <v>0</v>
      </c>
      <c r="J33" s="48">
        <f>L33+O33</f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f t="shared" si="2"/>
        <v>300000</v>
      </c>
    </row>
    <row r="34" spans="1:16" s="16" customFormat="1" ht="28.2" customHeight="1">
      <c r="A34" s="12" t="s">
        <v>550</v>
      </c>
      <c r="B34" s="12" t="s">
        <v>549</v>
      </c>
      <c r="C34" s="12" t="s">
        <v>548</v>
      </c>
      <c r="D34" s="11" t="s">
        <v>547</v>
      </c>
      <c r="E34" s="48">
        <f>F34+I34</f>
        <v>12686100</v>
      </c>
      <c r="F34" s="48">
        <v>12686100</v>
      </c>
      <c r="G34" s="48">
        <v>6530000</v>
      </c>
      <c r="H34" s="48">
        <v>0</v>
      </c>
      <c r="I34" s="48">
        <v>0</v>
      </c>
      <c r="J34" s="48">
        <f>L34+O34</f>
        <v>1914000</v>
      </c>
      <c r="K34" s="48">
        <v>0</v>
      </c>
      <c r="L34" s="48">
        <v>1914000</v>
      </c>
      <c r="M34" s="48">
        <v>0</v>
      </c>
      <c r="N34" s="48">
        <v>560000</v>
      </c>
      <c r="O34" s="48">
        <v>0</v>
      </c>
      <c r="P34" s="48">
        <f t="shared" si="2"/>
        <v>14600100</v>
      </c>
    </row>
    <row r="35" spans="1:16" s="16" customFormat="1" ht="36.65" customHeight="1">
      <c r="A35" s="12" t="s">
        <v>546</v>
      </c>
      <c r="B35" s="12" t="s">
        <v>272</v>
      </c>
      <c r="C35" s="12" t="s">
        <v>271</v>
      </c>
      <c r="D35" s="11" t="s">
        <v>270</v>
      </c>
      <c r="E35" s="48">
        <f>F35+I35</f>
        <v>400000</v>
      </c>
      <c r="F35" s="48">
        <v>400000</v>
      </c>
      <c r="G35" s="48">
        <v>0</v>
      </c>
      <c r="H35" s="48">
        <v>0</v>
      </c>
      <c r="I35" s="48">
        <v>0</v>
      </c>
      <c r="J35" s="48">
        <f>L35+O35</f>
        <v>150000</v>
      </c>
      <c r="K35" s="48">
        <v>150000</v>
      </c>
      <c r="L35" s="48">
        <v>0</v>
      </c>
      <c r="M35" s="48">
        <v>0</v>
      </c>
      <c r="N35" s="48">
        <v>0</v>
      </c>
      <c r="O35" s="48">
        <v>150000</v>
      </c>
      <c r="P35" s="48">
        <f t="shared" si="2"/>
        <v>550000</v>
      </c>
    </row>
    <row r="36" spans="1:16" s="16" customFormat="1" ht="55.95" customHeight="1">
      <c r="A36" s="14" t="s">
        <v>545</v>
      </c>
      <c r="B36" s="14" t="s">
        <v>185</v>
      </c>
      <c r="C36" s="14" t="s">
        <v>185</v>
      </c>
      <c r="D36" s="13" t="s">
        <v>543</v>
      </c>
      <c r="E36" s="47">
        <f>E37</f>
        <v>804461900</v>
      </c>
      <c r="F36" s="47">
        <f t="shared" ref="F36:P36" si="8">F37</f>
        <v>804461900</v>
      </c>
      <c r="G36" s="47">
        <f t="shared" si="8"/>
        <v>367386600</v>
      </c>
      <c r="H36" s="47">
        <f t="shared" si="8"/>
        <v>66860400</v>
      </c>
      <c r="I36" s="47">
        <f t="shared" si="8"/>
        <v>0</v>
      </c>
      <c r="J36" s="47">
        <f t="shared" si="8"/>
        <v>41156300</v>
      </c>
      <c r="K36" s="47">
        <f t="shared" si="8"/>
        <v>10643600</v>
      </c>
      <c r="L36" s="47">
        <f t="shared" si="8"/>
        <v>26082700</v>
      </c>
      <c r="M36" s="47">
        <f t="shared" si="8"/>
        <v>8279400</v>
      </c>
      <c r="N36" s="47">
        <f t="shared" si="8"/>
        <v>5165900</v>
      </c>
      <c r="O36" s="47">
        <f t="shared" si="8"/>
        <v>15073600</v>
      </c>
      <c r="P36" s="47">
        <f t="shared" si="8"/>
        <v>845618200</v>
      </c>
    </row>
    <row r="37" spans="1:16" s="16" customFormat="1" ht="55.95" customHeight="1">
      <c r="A37" s="14" t="s">
        <v>544</v>
      </c>
      <c r="B37" s="14" t="s">
        <v>185</v>
      </c>
      <c r="C37" s="14" t="s">
        <v>185</v>
      </c>
      <c r="D37" s="13" t="s">
        <v>543</v>
      </c>
      <c r="E37" s="47">
        <f>SUM(E38:E66)</f>
        <v>804461900</v>
      </c>
      <c r="F37" s="47">
        <f t="shared" ref="F37:P37" si="9">SUM(F38:F66)</f>
        <v>804461900</v>
      </c>
      <c r="G37" s="47">
        <f t="shared" si="9"/>
        <v>367386600</v>
      </c>
      <c r="H37" s="47">
        <f t="shared" si="9"/>
        <v>66860400</v>
      </c>
      <c r="I37" s="47">
        <f t="shared" si="9"/>
        <v>0</v>
      </c>
      <c r="J37" s="47">
        <f t="shared" si="9"/>
        <v>41156300</v>
      </c>
      <c r="K37" s="47">
        <f t="shared" si="9"/>
        <v>10643600</v>
      </c>
      <c r="L37" s="47">
        <f t="shared" si="9"/>
        <v>26082700</v>
      </c>
      <c r="M37" s="47">
        <f t="shared" si="9"/>
        <v>8279400</v>
      </c>
      <c r="N37" s="47">
        <f t="shared" si="9"/>
        <v>5165900</v>
      </c>
      <c r="O37" s="47">
        <f t="shared" si="9"/>
        <v>15073600</v>
      </c>
      <c r="P37" s="47">
        <f t="shared" si="9"/>
        <v>845618200</v>
      </c>
    </row>
    <row r="38" spans="1:16" s="16" customFormat="1" ht="66" customHeight="1">
      <c r="A38" s="12" t="s">
        <v>542</v>
      </c>
      <c r="B38" s="12" t="s">
        <v>541</v>
      </c>
      <c r="C38" s="12" t="s">
        <v>528</v>
      </c>
      <c r="D38" s="11" t="s">
        <v>540</v>
      </c>
      <c r="E38" s="48">
        <f t="shared" ref="E38:E66" si="10">F38+I38</f>
        <v>15431500</v>
      </c>
      <c r="F38" s="48">
        <v>15431500</v>
      </c>
      <c r="G38" s="48">
        <v>7136600</v>
      </c>
      <c r="H38" s="48">
        <v>3623900</v>
      </c>
      <c r="I38" s="48">
        <v>0</v>
      </c>
      <c r="J38" s="48">
        <f t="shared" ref="J38:J66" si="11">L38+O38</f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f t="shared" si="2"/>
        <v>15431500</v>
      </c>
    </row>
    <row r="39" spans="1:16" s="16" customFormat="1" ht="148.94999999999999" customHeight="1">
      <c r="A39" s="12" t="s">
        <v>539</v>
      </c>
      <c r="B39" s="12" t="s">
        <v>538</v>
      </c>
      <c r="C39" s="12" t="s">
        <v>521</v>
      </c>
      <c r="D39" s="11" t="s">
        <v>537</v>
      </c>
      <c r="E39" s="48">
        <f t="shared" si="10"/>
        <v>47183500</v>
      </c>
      <c r="F39" s="48">
        <v>47183500</v>
      </c>
      <c r="G39" s="48">
        <v>22853500</v>
      </c>
      <c r="H39" s="48">
        <v>10249300</v>
      </c>
      <c r="I39" s="48">
        <v>0</v>
      </c>
      <c r="J39" s="48">
        <f t="shared" si="11"/>
        <v>1819000</v>
      </c>
      <c r="K39" s="48">
        <v>1815000</v>
      </c>
      <c r="L39" s="48">
        <v>4000</v>
      </c>
      <c r="M39" s="48">
        <v>0</v>
      </c>
      <c r="N39" s="48">
        <v>0</v>
      </c>
      <c r="O39" s="48">
        <v>1815000</v>
      </c>
      <c r="P39" s="48">
        <f t="shared" si="2"/>
        <v>49002500</v>
      </c>
    </row>
    <row r="40" spans="1:16" s="16" customFormat="1" ht="78" customHeight="1">
      <c r="A40" s="12" t="s">
        <v>536</v>
      </c>
      <c r="B40" s="12" t="s">
        <v>535</v>
      </c>
      <c r="C40" s="12" t="s">
        <v>521</v>
      </c>
      <c r="D40" s="11" t="s">
        <v>534</v>
      </c>
      <c r="E40" s="48">
        <f t="shared" si="10"/>
        <v>37496800</v>
      </c>
      <c r="F40" s="48">
        <v>37496800</v>
      </c>
      <c r="G40" s="48">
        <v>12855600</v>
      </c>
      <c r="H40" s="48">
        <v>6474900</v>
      </c>
      <c r="I40" s="48">
        <v>0</v>
      </c>
      <c r="J40" s="48">
        <f t="shared" si="11"/>
        <v>568600</v>
      </c>
      <c r="K40" s="48">
        <v>558600</v>
      </c>
      <c r="L40" s="48">
        <v>10000</v>
      </c>
      <c r="M40" s="48">
        <v>0</v>
      </c>
      <c r="N40" s="48">
        <v>8000</v>
      </c>
      <c r="O40" s="48">
        <v>558600</v>
      </c>
      <c r="P40" s="48">
        <f t="shared" si="2"/>
        <v>38065400</v>
      </c>
    </row>
    <row r="41" spans="1:16" s="16" customFormat="1" ht="92.4" customHeight="1">
      <c r="A41" s="12" t="s">
        <v>533</v>
      </c>
      <c r="B41" s="12" t="s">
        <v>532</v>
      </c>
      <c r="C41" s="12" t="s">
        <v>517</v>
      </c>
      <c r="D41" s="11" t="s">
        <v>531</v>
      </c>
      <c r="E41" s="48">
        <f t="shared" si="10"/>
        <v>24095000</v>
      </c>
      <c r="F41" s="48">
        <v>24095000</v>
      </c>
      <c r="G41" s="48">
        <v>9186600</v>
      </c>
      <c r="H41" s="48">
        <v>4458400</v>
      </c>
      <c r="I41" s="48">
        <v>0</v>
      </c>
      <c r="J41" s="48">
        <f t="shared" si="11"/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f t="shared" si="2"/>
        <v>24095000</v>
      </c>
    </row>
    <row r="42" spans="1:16" s="16" customFormat="1" ht="62.4" customHeight="1">
      <c r="A42" s="12" t="s">
        <v>530</v>
      </c>
      <c r="B42" s="12" t="s">
        <v>529</v>
      </c>
      <c r="C42" s="12" t="s">
        <v>528</v>
      </c>
      <c r="D42" s="11" t="s">
        <v>527</v>
      </c>
      <c r="E42" s="48">
        <f t="shared" si="10"/>
        <v>6645400</v>
      </c>
      <c r="F42" s="48">
        <v>6645400</v>
      </c>
      <c r="G42" s="48">
        <v>5447000</v>
      </c>
      <c r="H42" s="48">
        <v>0</v>
      </c>
      <c r="I42" s="48">
        <v>0</v>
      </c>
      <c r="J42" s="48">
        <f t="shared" si="11"/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f t="shared" si="2"/>
        <v>6645400</v>
      </c>
    </row>
    <row r="43" spans="1:16" s="16" customFormat="1" ht="147" customHeight="1">
      <c r="A43" s="12" t="s">
        <v>526</v>
      </c>
      <c r="B43" s="12" t="s">
        <v>525</v>
      </c>
      <c r="C43" s="12" t="s">
        <v>521</v>
      </c>
      <c r="D43" s="11" t="s">
        <v>524</v>
      </c>
      <c r="E43" s="48">
        <f t="shared" si="10"/>
        <v>27437000</v>
      </c>
      <c r="F43" s="48">
        <v>27437000</v>
      </c>
      <c r="G43" s="48">
        <v>22489300</v>
      </c>
      <c r="H43" s="48">
        <v>0</v>
      </c>
      <c r="I43" s="48">
        <v>0</v>
      </c>
      <c r="J43" s="48">
        <f t="shared" si="11"/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f t="shared" si="2"/>
        <v>27437000</v>
      </c>
    </row>
    <row r="44" spans="1:16" s="16" customFormat="1" ht="73.2" customHeight="1">
      <c r="A44" s="12" t="s">
        <v>523</v>
      </c>
      <c r="B44" s="12" t="s">
        <v>522</v>
      </c>
      <c r="C44" s="12" t="s">
        <v>521</v>
      </c>
      <c r="D44" s="11" t="s">
        <v>520</v>
      </c>
      <c r="E44" s="48">
        <f t="shared" si="10"/>
        <v>15705800</v>
      </c>
      <c r="F44" s="48">
        <v>15705800</v>
      </c>
      <c r="G44" s="48">
        <v>12873600</v>
      </c>
      <c r="H44" s="48">
        <v>0</v>
      </c>
      <c r="I44" s="48">
        <v>0</v>
      </c>
      <c r="J44" s="48">
        <f t="shared" si="11"/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f t="shared" si="2"/>
        <v>15705800</v>
      </c>
    </row>
    <row r="45" spans="1:16" s="16" customFormat="1" ht="89.4" customHeight="1">
      <c r="A45" s="12" t="s">
        <v>519</v>
      </c>
      <c r="B45" s="12" t="s">
        <v>518</v>
      </c>
      <c r="C45" s="12" t="s">
        <v>517</v>
      </c>
      <c r="D45" s="11" t="s">
        <v>516</v>
      </c>
      <c r="E45" s="48">
        <f t="shared" si="10"/>
        <v>3809700</v>
      </c>
      <c r="F45" s="48">
        <v>3809700</v>
      </c>
      <c r="G45" s="48">
        <v>3122700</v>
      </c>
      <c r="H45" s="48">
        <v>0</v>
      </c>
      <c r="I45" s="48">
        <v>0</v>
      </c>
      <c r="J45" s="48">
        <f t="shared" si="11"/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f t="shared" si="2"/>
        <v>3809700</v>
      </c>
    </row>
    <row r="46" spans="1:16" s="16" customFormat="1" ht="66.650000000000006" customHeight="1">
      <c r="A46" s="12" t="s">
        <v>515</v>
      </c>
      <c r="B46" s="12" t="s">
        <v>231</v>
      </c>
      <c r="C46" s="12" t="s">
        <v>514</v>
      </c>
      <c r="D46" s="11" t="s">
        <v>513</v>
      </c>
      <c r="E46" s="48">
        <f t="shared" si="10"/>
        <v>57031100</v>
      </c>
      <c r="F46" s="48">
        <v>57031100</v>
      </c>
      <c r="G46" s="48">
        <v>39600000</v>
      </c>
      <c r="H46" s="48">
        <v>3894100</v>
      </c>
      <c r="I46" s="48">
        <v>0</v>
      </c>
      <c r="J46" s="48">
        <f t="shared" si="11"/>
        <v>88700</v>
      </c>
      <c r="K46" s="48">
        <v>0</v>
      </c>
      <c r="L46" s="48">
        <v>88700</v>
      </c>
      <c r="M46" s="48">
        <v>20000</v>
      </c>
      <c r="N46" s="48">
        <v>37300</v>
      </c>
      <c r="O46" s="48">
        <v>0</v>
      </c>
      <c r="P46" s="48">
        <f t="shared" ref="P46:P81" si="12">E46 + J46</f>
        <v>57119800</v>
      </c>
    </row>
    <row r="47" spans="1:16" s="16" customFormat="1" ht="77.400000000000006" customHeight="1">
      <c r="A47" s="12" t="s">
        <v>512</v>
      </c>
      <c r="B47" s="12" t="s">
        <v>511</v>
      </c>
      <c r="C47" s="12" t="s">
        <v>507</v>
      </c>
      <c r="D47" s="11" t="s">
        <v>510</v>
      </c>
      <c r="E47" s="48">
        <f t="shared" si="10"/>
        <v>301073100</v>
      </c>
      <c r="F47" s="48">
        <v>301073100</v>
      </c>
      <c r="G47" s="48">
        <v>156808800</v>
      </c>
      <c r="H47" s="48">
        <v>31003800</v>
      </c>
      <c r="I47" s="48">
        <v>0</v>
      </c>
      <c r="J47" s="48">
        <f t="shared" si="11"/>
        <v>25521300</v>
      </c>
      <c r="K47" s="48">
        <v>5300000</v>
      </c>
      <c r="L47" s="48">
        <v>16111300</v>
      </c>
      <c r="M47" s="48">
        <v>3659400</v>
      </c>
      <c r="N47" s="48">
        <v>3153900</v>
      </c>
      <c r="O47" s="48">
        <v>9410000</v>
      </c>
      <c r="P47" s="48">
        <f t="shared" si="12"/>
        <v>326594400</v>
      </c>
    </row>
    <row r="48" spans="1:16" s="16" customFormat="1" ht="73.2" customHeight="1">
      <c r="A48" s="12" t="s">
        <v>509</v>
      </c>
      <c r="B48" s="12" t="s">
        <v>508</v>
      </c>
      <c r="C48" s="12" t="s">
        <v>507</v>
      </c>
      <c r="D48" s="11" t="s">
        <v>506</v>
      </c>
      <c r="E48" s="48">
        <f t="shared" si="10"/>
        <v>23894200</v>
      </c>
      <c r="F48" s="48">
        <v>23894200</v>
      </c>
      <c r="G48" s="48">
        <v>19585400</v>
      </c>
      <c r="H48" s="48">
        <v>0</v>
      </c>
      <c r="I48" s="48">
        <v>0</v>
      </c>
      <c r="J48" s="48">
        <f t="shared" si="11"/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f t="shared" si="12"/>
        <v>23894200</v>
      </c>
    </row>
    <row r="49" spans="1:16" s="16" customFormat="1" ht="61.95" customHeight="1">
      <c r="A49" s="12" t="s">
        <v>505</v>
      </c>
      <c r="B49" s="12" t="s">
        <v>349</v>
      </c>
      <c r="C49" s="12" t="s">
        <v>345</v>
      </c>
      <c r="D49" s="11" t="s">
        <v>348</v>
      </c>
      <c r="E49" s="48">
        <f t="shared" si="10"/>
        <v>16884400</v>
      </c>
      <c r="F49" s="48">
        <v>16884400</v>
      </c>
      <c r="G49" s="48">
        <v>0</v>
      </c>
      <c r="H49" s="48">
        <v>0</v>
      </c>
      <c r="I49" s="48">
        <v>0</v>
      </c>
      <c r="J49" s="48">
        <f t="shared" si="11"/>
        <v>2000000</v>
      </c>
      <c r="K49" s="48">
        <v>0</v>
      </c>
      <c r="L49" s="48">
        <v>1680000</v>
      </c>
      <c r="M49" s="48">
        <v>0</v>
      </c>
      <c r="N49" s="48">
        <v>0</v>
      </c>
      <c r="O49" s="48">
        <v>320000</v>
      </c>
      <c r="P49" s="48">
        <f t="shared" si="12"/>
        <v>18884400</v>
      </c>
    </row>
    <row r="50" spans="1:16" s="16" customFormat="1" ht="59.4" customHeight="1">
      <c r="A50" s="12" t="s">
        <v>504</v>
      </c>
      <c r="B50" s="12" t="s">
        <v>346</v>
      </c>
      <c r="C50" s="12" t="s">
        <v>345</v>
      </c>
      <c r="D50" s="11" t="s">
        <v>344</v>
      </c>
      <c r="E50" s="48">
        <f t="shared" si="10"/>
        <v>1855100</v>
      </c>
      <c r="F50" s="48">
        <v>1855100</v>
      </c>
      <c r="G50" s="48">
        <v>0</v>
      </c>
      <c r="H50" s="48">
        <v>0</v>
      </c>
      <c r="I50" s="48">
        <v>0</v>
      </c>
      <c r="J50" s="48">
        <f t="shared" si="11"/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f t="shared" si="12"/>
        <v>1855100</v>
      </c>
    </row>
    <row r="51" spans="1:16" s="16" customFormat="1" ht="57.65" customHeight="1">
      <c r="A51" s="12" t="s">
        <v>503</v>
      </c>
      <c r="B51" s="12" t="s">
        <v>453</v>
      </c>
      <c r="C51" s="12" t="s">
        <v>452</v>
      </c>
      <c r="D51" s="11" t="s">
        <v>451</v>
      </c>
      <c r="E51" s="48">
        <f t="shared" si="10"/>
        <v>21415400</v>
      </c>
      <c r="F51" s="48">
        <v>21415400</v>
      </c>
      <c r="G51" s="48">
        <v>16272000</v>
      </c>
      <c r="H51" s="48">
        <v>1312600</v>
      </c>
      <c r="I51" s="48">
        <v>0</v>
      </c>
      <c r="J51" s="48">
        <f t="shared" si="11"/>
        <v>8188700</v>
      </c>
      <c r="K51" s="48">
        <v>0</v>
      </c>
      <c r="L51" s="48">
        <v>8188700</v>
      </c>
      <c r="M51" s="48">
        <v>4600000</v>
      </c>
      <c r="N51" s="48">
        <v>1966700</v>
      </c>
      <c r="O51" s="48">
        <v>0</v>
      </c>
      <c r="P51" s="48">
        <f t="shared" si="12"/>
        <v>29604100</v>
      </c>
    </row>
    <row r="52" spans="1:16" s="16" customFormat="1" ht="40.200000000000003" customHeight="1">
      <c r="A52" s="12" t="s">
        <v>502</v>
      </c>
      <c r="B52" s="12" t="s">
        <v>501</v>
      </c>
      <c r="C52" s="12" t="s">
        <v>303</v>
      </c>
      <c r="D52" s="11" t="s">
        <v>500</v>
      </c>
      <c r="E52" s="48">
        <f t="shared" si="10"/>
        <v>3108700</v>
      </c>
      <c r="F52" s="48">
        <v>3108700</v>
      </c>
      <c r="G52" s="48">
        <v>2245400</v>
      </c>
      <c r="H52" s="48">
        <v>0</v>
      </c>
      <c r="I52" s="48">
        <v>0</v>
      </c>
      <c r="J52" s="48">
        <f t="shared" si="11"/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f t="shared" si="12"/>
        <v>3108700</v>
      </c>
    </row>
    <row r="53" spans="1:16" s="16" customFormat="1" ht="40.200000000000003" customHeight="1">
      <c r="A53" s="12" t="s">
        <v>499</v>
      </c>
      <c r="B53" s="12" t="s">
        <v>498</v>
      </c>
      <c r="C53" s="12" t="s">
        <v>303</v>
      </c>
      <c r="D53" s="11" t="s">
        <v>497</v>
      </c>
      <c r="E53" s="48">
        <f t="shared" si="10"/>
        <v>5200000</v>
      </c>
      <c r="F53" s="48">
        <v>5200000</v>
      </c>
      <c r="G53" s="48">
        <v>0</v>
      </c>
      <c r="H53" s="48">
        <v>0</v>
      </c>
      <c r="I53" s="48">
        <v>0</v>
      </c>
      <c r="J53" s="48">
        <f t="shared" si="11"/>
        <v>2970000</v>
      </c>
      <c r="K53" s="48">
        <v>2970000</v>
      </c>
      <c r="L53" s="48">
        <v>0</v>
      </c>
      <c r="M53" s="48">
        <v>0</v>
      </c>
      <c r="N53" s="48">
        <v>0</v>
      </c>
      <c r="O53" s="48">
        <v>2970000</v>
      </c>
      <c r="P53" s="48">
        <f t="shared" si="12"/>
        <v>8170000</v>
      </c>
    </row>
    <row r="54" spans="1:16" s="16" customFormat="1" ht="73.95" customHeight="1">
      <c r="A54" s="12" t="s">
        <v>496</v>
      </c>
      <c r="B54" s="12" t="s">
        <v>495</v>
      </c>
      <c r="C54" s="12" t="s">
        <v>358</v>
      </c>
      <c r="D54" s="11" t="s">
        <v>892</v>
      </c>
      <c r="E54" s="48">
        <f t="shared" si="10"/>
        <v>2000000</v>
      </c>
      <c r="F54" s="48">
        <v>2000000</v>
      </c>
      <c r="G54" s="48">
        <v>0</v>
      </c>
      <c r="H54" s="48">
        <v>0</v>
      </c>
      <c r="I54" s="48">
        <v>0</v>
      </c>
      <c r="J54" s="48">
        <f t="shared" si="11"/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f t="shared" si="12"/>
        <v>2000000</v>
      </c>
    </row>
    <row r="55" spans="1:16" s="16" customFormat="1" ht="88.2" customHeight="1">
      <c r="A55" s="12" t="s">
        <v>493</v>
      </c>
      <c r="B55" s="12" t="s">
        <v>492</v>
      </c>
      <c r="C55" s="12" t="s">
        <v>358</v>
      </c>
      <c r="D55" s="11" t="s">
        <v>491</v>
      </c>
      <c r="E55" s="48">
        <f t="shared" si="10"/>
        <v>300000</v>
      </c>
      <c r="F55" s="48">
        <v>300000</v>
      </c>
      <c r="G55" s="48">
        <v>0</v>
      </c>
      <c r="H55" s="48">
        <v>0</v>
      </c>
      <c r="I55" s="48">
        <v>0</v>
      </c>
      <c r="J55" s="48">
        <f t="shared" si="11"/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f t="shared" si="12"/>
        <v>300000</v>
      </c>
    </row>
    <row r="56" spans="1:16" s="16" customFormat="1" ht="70.2" customHeight="1">
      <c r="A56" s="12" t="s">
        <v>490</v>
      </c>
      <c r="B56" s="12" t="s">
        <v>232</v>
      </c>
      <c r="C56" s="12" t="s">
        <v>231</v>
      </c>
      <c r="D56" s="11" t="s">
        <v>230</v>
      </c>
      <c r="E56" s="48">
        <f t="shared" si="10"/>
        <v>2000000</v>
      </c>
      <c r="F56" s="48">
        <v>2000000</v>
      </c>
      <c r="G56" s="48">
        <v>0</v>
      </c>
      <c r="H56" s="48">
        <v>0</v>
      </c>
      <c r="I56" s="48">
        <v>0</v>
      </c>
      <c r="J56" s="48">
        <f t="shared" si="11"/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f t="shared" si="12"/>
        <v>2000000</v>
      </c>
    </row>
    <row r="57" spans="1:16" s="16" customFormat="1" ht="58.95" customHeight="1">
      <c r="A57" s="12" t="s">
        <v>489</v>
      </c>
      <c r="B57" s="12" t="s">
        <v>488</v>
      </c>
      <c r="C57" s="12" t="s">
        <v>297</v>
      </c>
      <c r="D57" s="11" t="s">
        <v>487</v>
      </c>
      <c r="E57" s="48">
        <f t="shared" si="10"/>
        <v>7365000</v>
      </c>
      <c r="F57" s="48">
        <v>7365000</v>
      </c>
      <c r="G57" s="48">
        <v>0</v>
      </c>
      <c r="H57" s="48">
        <v>0</v>
      </c>
      <c r="I57" s="48">
        <v>0</v>
      </c>
      <c r="J57" s="48">
        <f t="shared" si="11"/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f t="shared" si="12"/>
        <v>7365000</v>
      </c>
    </row>
    <row r="58" spans="1:16" s="16" customFormat="1" ht="55.95" customHeight="1">
      <c r="A58" s="12" t="s">
        <v>486</v>
      </c>
      <c r="B58" s="12" t="s">
        <v>485</v>
      </c>
      <c r="C58" s="12" t="s">
        <v>297</v>
      </c>
      <c r="D58" s="11" t="s">
        <v>484</v>
      </c>
      <c r="E58" s="48">
        <f t="shared" si="10"/>
        <v>2600000</v>
      </c>
      <c r="F58" s="48">
        <v>2600000</v>
      </c>
      <c r="G58" s="48">
        <v>0</v>
      </c>
      <c r="H58" s="48">
        <v>0</v>
      </c>
      <c r="I58" s="48">
        <v>0</v>
      </c>
      <c r="J58" s="48">
        <f t="shared" si="11"/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f t="shared" si="12"/>
        <v>2600000</v>
      </c>
    </row>
    <row r="59" spans="1:16" s="16" customFormat="1" ht="58.95" customHeight="1">
      <c r="A59" s="12" t="s">
        <v>483</v>
      </c>
      <c r="B59" s="12" t="s">
        <v>482</v>
      </c>
      <c r="C59" s="12" t="s">
        <v>297</v>
      </c>
      <c r="D59" s="11" t="s">
        <v>481</v>
      </c>
      <c r="E59" s="48">
        <f t="shared" si="10"/>
        <v>8433800</v>
      </c>
      <c r="F59" s="48">
        <v>8433800</v>
      </c>
      <c r="G59" s="48">
        <v>6567600</v>
      </c>
      <c r="H59" s="48">
        <v>82400</v>
      </c>
      <c r="I59" s="48">
        <v>0</v>
      </c>
      <c r="J59" s="48">
        <f t="shared" si="11"/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f t="shared" si="12"/>
        <v>8433800</v>
      </c>
    </row>
    <row r="60" spans="1:16" s="16" customFormat="1" ht="55.2" customHeight="1">
      <c r="A60" s="12" t="s">
        <v>480</v>
      </c>
      <c r="B60" s="12" t="s">
        <v>479</v>
      </c>
      <c r="C60" s="12" t="s">
        <v>297</v>
      </c>
      <c r="D60" s="11" t="s">
        <v>478</v>
      </c>
      <c r="E60" s="48">
        <f t="shared" si="10"/>
        <v>3321100</v>
      </c>
      <c r="F60" s="48">
        <v>3321100</v>
      </c>
      <c r="G60" s="48">
        <v>0</v>
      </c>
      <c r="H60" s="48">
        <v>7000</v>
      </c>
      <c r="I60" s="48">
        <v>0</v>
      </c>
      <c r="J60" s="48">
        <f t="shared" si="11"/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f t="shared" si="12"/>
        <v>3321100</v>
      </c>
    </row>
    <row r="61" spans="1:16" s="16" customFormat="1" ht="57" customHeight="1">
      <c r="A61" s="12" t="s">
        <v>477</v>
      </c>
      <c r="B61" s="12" t="s">
        <v>476</v>
      </c>
      <c r="C61" s="12" t="s">
        <v>297</v>
      </c>
      <c r="D61" s="11" t="s">
        <v>475</v>
      </c>
      <c r="E61" s="48">
        <f t="shared" si="10"/>
        <v>32622300</v>
      </c>
      <c r="F61" s="48">
        <v>32622300</v>
      </c>
      <c r="G61" s="48">
        <v>17418500</v>
      </c>
      <c r="H61" s="48">
        <v>2484000</v>
      </c>
      <c r="I61" s="48">
        <v>0</v>
      </c>
      <c r="J61" s="48">
        <f t="shared" si="11"/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f t="shared" si="12"/>
        <v>32622300</v>
      </c>
    </row>
    <row r="62" spans="1:16" s="16" customFormat="1" ht="55.95" customHeight="1">
      <c r="A62" s="12" t="s">
        <v>474</v>
      </c>
      <c r="B62" s="12" t="s">
        <v>473</v>
      </c>
      <c r="C62" s="12" t="s">
        <v>297</v>
      </c>
      <c r="D62" s="11" t="s">
        <v>472</v>
      </c>
      <c r="E62" s="48">
        <f t="shared" si="10"/>
        <v>39523800</v>
      </c>
      <c r="F62" s="48">
        <v>39523800</v>
      </c>
      <c r="G62" s="48">
        <v>0</v>
      </c>
      <c r="H62" s="48">
        <v>0</v>
      </c>
      <c r="I62" s="48">
        <v>0</v>
      </c>
      <c r="J62" s="48">
        <f t="shared" si="11"/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f t="shared" si="12"/>
        <v>39523800</v>
      </c>
    </row>
    <row r="63" spans="1:16" s="16" customFormat="1" ht="55.2" customHeight="1">
      <c r="A63" s="12" t="s">
        <v>471</v>
      </c>
      <c r="B63" s="12" t="s">
        <v>470</v>
      </c>
      <c r="C63" s="12" t="s">
        <v>297</v>
      </c>
      <c r="D63" s="11" t="s">
        <v>469</v>
      </c>
      <c r="E63" s="48">
        <f t="shared" si="10"/>
        <v>29724700</v>
      </c>
      <c r="F63" s="48">
        <v>29724700</v>
      </c>
      <c r="G63" s="48">
        <v>11874000</v>
      </c>
      <c r="H63" s="48">
        <v>3270000</v>
      </c>
      <c r="I63" s="48">
        <v>0</v>
      </c>
      <c r="J63" s="48">
        <f t="shared" si="11"/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f t="shared" si="12"/>
        <v>29724700</v>
      </c>
    </row>
    <row r="64" spans="1:16" s="16" customFormat="1" ht="86.4" customHeight="1">
      <c r="A64" s="12" t="s">
        <v>468</v>
      </c>
      <c r="B64" s="12" t="s">
        <v>467</v>
      </c>
      <c r="C64" s="12" t="s">
        <v>297</v>
      </c>
      <c r="D64" s="11" t="s">
        <v>466</v>
      </c>
      <c r="E64" s="48">
        <f t="shared" si="10"/>
        <v>2478100</v>
      </c>
      <c r="F64" s="48">
        <v>2478100</v>
      </c>
      <c r="G64" s="48">
        <v>1050000</v>
      </c>
      <c r="H64" s="48">
        <v>0</v>
      </c>
      <c r="I64" s="48">
        <v>0</v>
      </c>
      <c r="J64" s="48">
        <f t="shared" si="11"/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f t="shared" si="12"/>
        <v>2478100</v>
      </c>
    </row>
    <row r="65" spans="1:16" s="16" customFormat="1" ht="70.95" customHeight="1">
      <c r="A65" s="12" t="s">
        <v>465</v>
      </c>
      <c r="B65" s="12" t="s">
        <v>464</v>
      </c>
      <c r="C65" s="12" t="s">
        <v>297</v>
      </c>
      <c r="D65" s="11" t="s">
        <v>463</v>
      </c>
      <c r="E65" s="48">
        <f t="shared" si="10"/>
        <v>10657000</v>
      </c>
      <c r="F65" s="48">
        <v>10657000</v>
      </c>
      <c r="G65" s="48">
        <v>0</v>
      </c>
      <c r="H65" s="48">
        <v>0</v>
      </c>
      <c r="I65" s="48">
        <v>0</v>
      </c>
      <c r="J65" s="48">
        <f t="shared" si="11"/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f t="shared" si="12"/>
        <v>10657000</v>
      </c>
    </row>
    <row r="66" spans="1:16" s="16" customFormat="1" ht="73.2" customHeight="1">
      <c r="A66" s="12" t="s">
        <v>462</v>
      </c>
      <c r="B66" s="12" t="s">
        <v>461</v>
      </c>
      <c r="C66" s="12" t="s">
        <v>177</v>
      </c>
      <c r="D66" s="11" t="s">
        <v>460</v>
      </c>
      <c r="E66" s="48">
        <f t="shared" si="10"/>
        <v>55169400</v>
      </c>
      <c r="F66" s="48">
        <v>55169400</v>
      </c>
      <c r="G66" s="48">
        <v>0</v>
      </c>
      <c r="H66" s="48">
        <v>0</v>
      </c>
      <c r="I66" s="48">
        <v>0</v>
      </c>
      <c r="J66" s="48">
        <f t="shared" si="11"/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f t="shared" si="12"/>
        <v>55169400</v>
      </c>
    </row>
    <row r="67" spans="1:16" s="16" customFormat="1" ht="53.4" customHeight="1">
      <c r="A67" s="14" t="s">
        <v>459</v>
      </c>
      <c r="B67" s="14" t="s">
        <v>185</v>
      </c>
      <c r="C67" s="14" t="s">
        <v>185</v>
      </c>
      <c r="D67" s="13" t="s">
        <v>457</v>
      </c>
      <c r="E67" s="47">
        <f>E68</f>
        <v>227919300</v>
      </c>
      <c r="F67" s="47">
        <f t="shared" ref="F67:P67" si="13">F68</f>
        <v>227919300</v>
      </c>
      <c r="G67" s="47">
        <f t="shared" si="13"/>
        <v>3012800</v>
      </c>
      <c r="H67" s="47">
        <f t="shared" si="13"/>
        <v>49500</v>
      </c>
      <c r="I67" s="47">
        <f t="shared" si="13"/>
        <v>0</v>
      </c>
      <c r="J67" s="47">
        <f t="shared" si="13"/>
        <v>35680500</v>
      </c>
      <c r="K67" s="47">
        <f t="shared" si="13"/>
        <v>22506500</v>
      </c>
      <c r="L67" s="47">
        <f t="shared" si="13"/>
        <v>13174000</v>
      </c>
      <c r="M67" s="47">
        <f t="shared" si="13"/>
        <v>0</v>
      </c>
      <c r="N67" s="47">
        <f t="shared" si="13"/>
        <v>0</v>
      </c>
      <c r="O67" s="47">
        <f t="shared" si="13"/>
        <v>22506500</v>
      </c>
      <c r="P67" s="47">
        <f t="shared" si="13"/>
        <v>263599800</v>
      </c>
    </row>
    <row r="68" spans="1:16" s="16" customFormat="1" ht="53.4" customHeight="1">
      <c r="A68" s="14" t="s">
        <v>458</v>
      </c>
      <c r="B68" s="14" t="s">
        <v>185</v>
      </c>
      <c r="C68" s="14" t="s">
        <v>185</v>
      </c>
      <c r="D68" s="13" t="s">
        <v>457</v>
      </c>
      <c r="E68" s="47">
        <f t="shared" ref="E68:P68" si="14">E70+E71+E72+E73+E75+E77+E78+E79+E81+E82+E83+E84+E85+E86</f>
        <v>227919300</v>
      </c>
      <c r="F68" s="47">
        <f t="shared" si="14"/>
        <v>227919300</v>
      </c>
      <c r="G68" s="47">
        <f t="shared" si="14"/>
        <v>3012800</v>
      </c>
      <c r="H68" s="47">
        <f t="shared" si="14"/>
        <v>49500</v>
      </c>
      <c r="I68" s="47">
        <f t="shared" si="14"/>
        <v>0</v>
      </c>
      <c r="J68" s="47">
        <f t="shared" si="14"/>
        <v>35680500</v>
      </c>
      <c r="K68" s="47">
        <f t="shared" si="14"/>
        <v>22506500</v>
      </c>
      <c r="L68" s="47">
        <f t="shared" si="14"/>
        <v>13174000</v>
      </c>
      <c r="M68" s="47">
        <f t="shared" si="14"/>
        <v>0</v>
      </c>
      <c r="N68" s="47">
        <f t="shared" si="14"/>
        <v>0</v>
      </c>
      <c r="O68" s="47">
        <f t="shared" si="14"/>
        <v>22506500</v>
      </c>
      <c r="P68" s="47">
        <f t="shared" si="14"/>
        <v>263599800</v>
      </c>
    </row>
    <row r="69" spans="1:16" s="16" customFormat="1" ht="71.400000000000006" customHeight="1">
      <c r="A69" s="14"/>
      <c r="B69" s="14"/>
      <c r="C69" s="14"/>
      <c r="D69" s="50" t="s">
        <v>886</v>
      </c>
      <c r="E69" s="48">
        <f>E74+E76+E80</f>
        <v>25056600</v>
      </c>
      <c r="F69" s="48">
        <f>F74+F76+F80</f>
        <v>25056600</v>
      </c>
      <c r="G69" s="48">
        <f t="shared" ref="G69:P69" si="15">G74+G76+G80</f>
        <v>0</v>
      </c>
      <c r="H69" s="48">
        <f t="shared" si="15"/>
        <v>0</v>
      </c>
      <c r="I69" s="48">
        <f t="shared" si="15"/>
        <v>0</v>
      </c>
      <c r="J69" s="48">
        <f t="shared" si="15"/>
        <v>0</v>
      </c>
      <c r="K69" s="48">
        <f t="shared" si="15"/>
        <v>0</v>
      </c>
      <c r="L69" s="48">
        <f t="shared" si="15"/>
        <v>0</v>
      </c>
      <c r="M69" s="48">
        <f t="shared" si="15"/>
        <v>0</v>
      </c>
      <c r="N69" s="48">
        <f t="shared" si="15"/>
        <v>0</v>
      </c>
      <c r="O69" s="48">
        <f t="shared" si="15"/>
        <v>0</v>
      </c>
      <c r="P69" s="48">
        <f t="shared" si="15"/>
        <v>0</v>
      </c>
    </row>
    <row r="70" spans="1:16" s="16" customFormat="1" ht="59.4" customHeight="1">
      <c r="A70" s="12" t="s">
        <v>456</v>
      </c>
      <c r="B70" s="12" t="s">
        <v>349</v>
      </c>
      <c r="C70" s="12" t="s">
        <v>345</v>
      </c>
      <c r="D70" s="11" t="s">
        <v>348</v>
      </c>
      <c r="E70" s="48">
        <f t="shared" ref="E70:E86" si="16">F70+I70</f>
        <v>40651100</v>
      </c>
      <c r="F70" s="48">
        <v>40651100</v>
      </c>
      <c r="G70" s="48">
        <v>0</v>
      </c>
      <c r="H70" s="48">
        <v>0</v>
      </c>
      <c r="I70" s="48">
        <v>0</v>
      </c>
      <c r="J70" s="48">
        <f t="shared" ref="J70:J86" si="17">L70+O70</f>
        <v>13174000</v>
      </c>
      <c r="K70" s="48">
        <v>0</v>
      </c>
      <c r="L70" s="48">
        <v>13174000</v>
      </c>
      <c r="M70" s="48">
        <v>0</v>
      </c>
      <c r="N70" s="48">
        <v>0</v>
      </c>
      <c r="O70" s="48">
        <v>0</v>
      </c>
      <c r="P70" s="48">
        <f t="shared" si="12"/>
        <v>53825100</v>
      </c>
    </row>
    <row r="71" spans="1:16" s="16" customFormat="1" ht="55.2" customHeight="1">
      <c r="A71" s="12" t="s">
        <v>455</v>
      </c>
      <c r="B71" s="12" t="s">
        <v>346</v>
      </c>
      <c r="C71" s="12" t="s">
        <v>345</v>
      </c>
      <c r="D71" s="11" t="s">
        <v>344</v>
      </c>
      <c r="E71" s="48">
        <f t="shared" si="16"/>
        <v>3388800</v>
      </c>
      <c r="F71" s="48">
        <v>3388800</v>
      </c>
      <c r="G71" s="48">
        <v>0</v>
      </c>
      <c r="H71" s="48">
        <v>0</v>
      </c>
      <c r="I71" s="48">
        <v>0</v>
      </c>
      <c r="J71" s="48">
        <f t="shared" si="17"/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f t="shared" si="12"/>
        <v>3388800</v>
      </c>
    </row>
    <row r="72" spans="1:16" s="16" customFormat="1" ht="56.4" customHeight="1">
      <c r="A72" s="12" t="s">
        <v>454</v>
      </c>
      <c r="B72" s="12" t="s">
        <v>453</v>
      </c>
      <c r="C72" s="12" t="s">
        <v>452</v>
      </c>
      <c r="D72" s="11" t="s">
        <v>451</v>
      </c>
      <c r="E72" s="48">
        <f t="shared" si="16"/>
        <v>4129800</v>
      </c>
      <c r="F72" s="48">
        <v>4129800</v>
      </c>
      <c r="G72" s="48">
        <v>3012800</v>
      </c>
      <c r="H72" s="48">
        <v>49500</v>
      </c>
      <c r="I72" s="48">
        <v>0</v>
      </c>
      <c r="J72" s="48">
        <f t="shared" si="17"/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f t="shared" si="12"/>
        <v>4129800</v>
      </c>
    </row>
    <row r="73" spans="1:16" s="16" customFormat="1" ht="47.4" customHeight="1">
      <c r="A73" s="12" t="s">
        <v>450</v>
      </c>
      <c r="B73" s="12" t="s">
        <v>449</v>
      </c>
      <c r="C73" s="12" t="s">
        <v>448</v>
      </c>
      <c r="D73" s="11" t="s">
        <v>447</v>
      </c>
      <c r="E73" s="48">
        <f t="shared" si="16"/>
        <v>43797900</v>
      </c>
      <c r="F73" s="48">
        <v>43797900</v>
      </c>
      <c r="G73" s="48">
        <v>0</v>
      </c>
      <c r="H73" s="48">
        <v>0</v>
      </c>
      <c r="I73" s="48">
        <v>0</v>
      </c>
      <c r="J73" s="48">
        <f t="shared" si="17"/>
        <v>5207800</v>
      </c>
      <c r="K73" s="48">
        <v>5207800</v>
      </c>
      <c r="L73" s="48">
        <v>0</v>
      </c>
      <c r="M73" s="48">
        <v>0</v>
      </c>
      <c r="N73" s="48">
        <v>0</v>
      </c>
      <c r="O73" s="48">
        <v>5207800</v>
      </c>
      <c r="P73" s="48">
        <f t="shared" si="12"/>
        <v>49005700</v>
      </c>
    </row>
    <row r="74" spans="1:16" s="42" customFormat="1" ht="73.95" customHeight="1">
      <c r="A74" s="51"/>
      <c r="B74" s="51"/>
      <c r="C74" s="51"/>
      <c r="D74" s="50" t="s">
        <v>886</v>
      </c>
      <c r="E74" s="52">
        <f t="shared" si="16"/>
        <v>1570100</v>
      </c>
      <c r="F74" s="52">
        <v>1570100</v>
      </c>
      <c r="G74" s="52"/>
      <c r="H74" s="52"/>
      <c r="I74" s="52"/>
      <c r="J74" s="52">
        <f t="shared" si="17"/>
        <v>0</v>
      </c>
      <c r="K74" s="52"/>
      <c r="L74" s="52"/>
      <c r="M74" s="52"/>
      <c r="N74" s="52"/>
      <c r="O74" s="52"/>
      <c r="P74" s="52"/>
    </row>
    <row r="75" spans="1:16" s="16" customFormat="1" ht="39.65" customHeight="1">
      <c r="A75" s="12" t="s">
        <v>446</v>
      </c>
      <c r="B75" s="12" t="s">
        <v>445</v>
      </c>
      <c r="C75" s="12" t="s">
        <v>444</v>
      </c>
      <c r="D75" s="11" t="s">
        <v>443</v>
      </c>
      <c r="E75" s="48">
        <f t="shared" si="16"/>
        <v>62053200</v>
      </c>
      <c r="F75" s="48">
        <v>62053200</v>
      </c>
      <c r="G75" s="48">
        <v>0</v>
      </c>
      <c r="H75" s="48">
        <v>0</v>
      </c>
      <c r="I75" s="48">
        <v>0</v>
      </c>
      <c r="J75" s="48">
        <f t="shared" si="17"/>
        <v>10000000</v>
      </c>
      <c r="K75" s="48">
        <v>10000000</v>
      </c>
      <c r="L75" s="48">
        <v>0</v>
      </c>
      <c r="M75" s="48">
        <v>0</v>
      </c>
      <c r="N75" s="48">
        <v>0</v>
      </c>
      <c r="O75" s="48">
        <v>10000000</v>
      </c>
      <c r="P75" s="48">
        <f t="shared" si="12"/>
        <v>72053200</v>
      </c>
    </row>
    <row r="76" spans="1:16" s="42" customFormat="1" ht="66" customHeight="1">
      <c r="A76" s="51"/>
      <c r="B76" s="51"/>
      <c r="C76" s="51"/>
      <c r="D76" s="50" t="s">
        <v>886</v>
      </c>
      <c r="E76" s="52">
        <f t="shared" si="16"/>
        <v>1671200</v>
      </c>
      <c r="F76" s="52">
        <v>1671200</v>
      </c>
      <c r="G76" s="52"/>
      <c r="H76" s="52"/>
      <c r="I76" s="52"/>
      <c r="J76" s="52">
        <f t="shared" si="17"/>
        <v>0</v>
      </c>
      <c r="K76" s="52"/>
      <c r="L76" s="52"/>
      <c r="M76" s="52"/>
      <c r="N76" s="52"/>
      <c r="O76" s="52"/>
      <c r="P76" s="52"/>
    </row>
    <row r="77" spans="1:16" s="16" customFormat="1" ht="36.65" customHeight="1">
      <c r="A77" s="12" t="s">
        <v>442</v>
      </c>
      <c r="B77" s="12" t="s">
        <v>441</v>
      </c>
      <c r="C77" s="12" t="s">
        <v>440</v>
      </c>
      <c r="D77" s="11" t="s">
        <v>439</v>
      </c>
      <c r="E77" s="48">
        <f t="shared" si="16"/>
        <v>2104000</v>
      </c>
      <c r="F77" s="48">
        <v>2104000</v>
      </c>
      <c r="G77" s="48">
        <v>0</v>
      </c>
      <c r="H77" s="48">
        <v>0</v>
      </c>
      <c r="I77" s="48">
        <v>0</v>
      </c>
      <c r="J77" s="48">
        <f t="shared" si="17"/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f t="shared" si="12"/>
        <v>2104000</v>
      </c>
    </row>
    <row r="78" spans="1:16" s="16" customFormat="1" ht="55.2" customHeight="1">
      <c r="A78" s="12" t="s">
        <v>438</v>
      </c>
      <c r="B78" s="12" t="s">
        <v>437</v>
      </c>
      <c r="C78" s="12" t="s">
        <v>436</v>
      </c>
      <c r="D78" s="11" t="s">
        <v>435</v>
      </c>
      <c r="E78" s="48">
        <f t="shared" si="16"/>
        <v>24489500</v>
      </c>
      <c r="F78" s="48">
        <v>24489500</v>
      </c>
      <c r="G78" s="48">
        <v>0</v>
      </c>
      <c r="H78" s="48">
        <v>0</v>
      </c>
      <c r="I78" s="48">
        <v>0</v>
      </c>
      <c r="J78" s="48">
        <f t="shared" si="17"/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f t="shared" si="12"/>
        <v>24489500</v>
      </c>
    </row>
    <row r="79" spans="1:16" s="16" customFormat="1" ht="42.65" customHeight="1">
      <c r="A79" s="12" t="s">
        <v>434</v>
      </c>
      <c r="B79" s="12" t="s">
        <v>433</v>
      </c>
      <c r="C79" s="12" t="s">
        <v>432</v>
      </c>
      <c r="D79" s="11" t="s">
        <v>431</v>
      </c>
      <c r="E79" s="48">
        <f t="shared" si="16"/>
        <v>24070400</v>
      </c>
      <c r="F79" s="48">
        <v>24070400</v>
      </c>
      <c r="G79" s="48">
        <v>0</v>
      </c>
      <c r="H79" s="48">
        <v>0</v>
      </c>
      <c r="I79" s="48">
        <v>0</v>
      </c>
      <c r="J79" s="48">
        <f t="shared" si="17"/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f t="shared" si="12"/>
        <v>24070400</v>
      </c>
    </row>
    <row r="80" spans="1:16" s="42" customFormat="1" ht="69" customHeight="1">
      <c r="A80" s="51"/>
      <c r="B80" s="51"/>
      <c r="C80" s="51"/>
      <c r="D80" s="50" t="s">
        <v>886</v>
      </c>
      <c r="E80" s="52">
        <f t="shared" si="16"/>
        <v>21815300</v>
      </c>
      <c r="F80" s="52">
        <v>21815300</v>
      </c>
      <c r="G80" s="52"/>
      <c r="H80" s="52"/>
      <c r="I80" s="52"/>
      <c r="J80" s="52">
        <f t="shared" si="17"/>
        <v>0</v>
      </c>
      <c r="K80" s="52"/>
      <c r="L80" s="52"/>
      <c r="M80" s="52"/>
      <c r="N80" s="52"/>
      <c r="O80" s="52"/>
      <c r="P80" s="52"/>
    </row>
    <row r="81" spans="1:16" s="16" customFormat="1" ht="51" customHeight="1">
      <c r="A81" s="12" t="s">
        <v>430</v>
      </c>
      <c r="B81" s="12" t="s">
        <v>429</v>
      </c>
      <c r="C81" s="12" t="s">
        <v>428</v>
      </c>
      <c r="D81" s="11" t="s">
        <v>427</v>
      </c>
      <c r="E81" s="48">
        <f t="shared" si="16"/>
        <v>6684700</v>
      </c>
      <c r="F81" s="48">
        <v>6684700</v>
      </c>
      <c r="G81" s="48">
        <v>0</v>
      </c>
      <c r="H81" s="48">
        <v>0</v>
      </c>
      <c r="I81" s="48">
        <v>0</v>
      </c>
      <c r="J81" s="48">
        <f t="shared" si="17"/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f t="shared" si="12"/>
        <v>6684700</v>
      </c>
    </row>
    <row r="82" spans="1:16" s="16" customFormat="1" ht="47.4" customHeight="1">
      <c r="A82" s="12" t="s">
        <v>426</v>
      </c>
      <c r="B82" s="12" t="s">
        <v>425</v>
      </c>
      <c r="C82" s="12" t="s">
        <v>300</v>
      </c>
      <c r="D82" s="11" t="s">
        <v>424</v>
      </c>
      <c r="E82" s="48">
        <f t="shared" si="16"/>
        <v>3536500</v>
      </c>
      <c r="F82" s="48">
        <v>3536500</v>
      </c>
      <c r="G82" s="48">
        <v>0</v>
      </c>
      <c r="H82" s="48">
        <v>0</v>
      </c>
      <c r="I82" s="48">
        <v>0</v>
      </c>
      <c r="J82" s="48">
        <f t="shared" si="17"/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f t="shared" ref="P82:P113" si="18">E82 + J82</f>
        <v>3536500</v>
      </c>
    </row>
    <row r="83" spans="1:16" s="16" customFormat="1" ht="44.4" customHeight="1">
      <c r="A83" s="12" t="s">
        <v>423</v>
      </c>
      <c r="B83" s="12" t="s">
        <v>422</v>
      </c>
      <c r="C83" s="12" t="s">
        <v>300</v>
      </c>
      <c r="D83" s="11" t="s">
        <v>421</v>
      </c>
      <c r="E83" s="48">
        <f t="shared" si="16"/>
        <v>1000000</v>
      </c>
      <c r="F83" s="48">
        <v>1000000</v>
      </c>
      <c r="G83" s="48">
        <v>0</v>
      </c>
      <c r="H83" s="48">
        <v>0</v>
      </c>
      <c r="I83" s="48">
        <v>0</v>
      </c>
      <c r="J83" s="48">
        <f t="shared" si="17"/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f t="shared" si="18"/>
        <v>1000000</v>
      </c>
    </row>
    <row r="84" spans="1:16" s="16" customFormat="1" ht="47.4" customHeight="1">
      <c r="A84" s="12" t="s">
        <v>420</v>
      </c>
      <c r="B84" s="12" t="s">
        <v>419</v>
      </c>
      <c r="C84" s="12" t="s">
        <v>300</v>
      </c>
      <c r="D84" s="11" t="s">
        <v>418</v>
      </c>
      <c r="E84" s="48">
        <f t="shared" si="16"/>
        <v>6281500</v>
      </c>
      <c r="F84" s="48">
        <v>6281500</v>
      </c>
      <c r="G84" s="48">
        <v>0</v>
      </c>
      <c r="H84" s="48">
        <v>0</v>
      </c>
      <c r="I84" s="48">
        <v>0</v>
      </c>
      <c r="J84" s="48">
        <f t="shared" si="17"/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f t="shared" si="18"/>
        <v>6281500</v>
      </c>
    </row>
    <row r="85" spans="1:16" s="16" customFormat="1" ht="44.4" customHeight="1">
      <c r="A85" s="12" t="s">
        <v>417</v>
      </c>
      <c r="B85" s="12" t="s">
        <v>416</v>
      </c>
      <c r="C85" s="12" t="s">
        <v>300</v>
      </c>
      <c r="D85" s="11" t="s">
        <v>415</v>
      </c>
      <c r="E85" s="48">
        <f t="shared" si="16"/>
        <v>5731900</v>
      </c>
      <c r="F85" s="48">
        <v>5731900</v>
      </c>
      <c r="G85" s="48">
        <v>0</v>
      </c>
      <c r="H85" s="48">
        <v>0</v>
      </c>
      <c r="I85" s="48">
        <v>0</v>
      </c>
      <c r="J85" s="48">
        <f t="shared" si="17"/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f t="shared" si="18"/>
        <v>5731900</v>
      </c>
    </row>
    <row r="86" spans="1:16" s="16" customFormat="1" ht="37.200000000000003" customHeight="1">
      <c r="A86" s="12" t="s">
        <v>414</v>
      </c>
      <c r="B86" s="12" t="s">
        <v>301</v>
      </c>
      <c r="C86" s="12" t="s">
        <v>300</v>
      </c>
      <c r="D86" s="11" t="s">
        <v>887</v>
      </c>
      <c r="E86" s="48">
        <f t="shared" si="16"/>
        <v>0</v>
      </c>
      <c r="F86" s="48">
        <v>0</v>
      </c>
      <c r="G86" s="48">
        <v>0</v>
      </c>
      <c r="H86" s="48">
        <v>0</v>
      </c>
      <c r="I86" s="48">
        <v>0</v>
      </c>
      <c r="J86" s="48">
        <f t="shared" si="17"/>
        <v>7298700</v>
      </c>
      <c r="K86" s="48">
        <v>7298700</v>
      </c>
      <c r="L86" s="48">
        <v>0</v>
      </c>
      <c r="M86" s="48">
        <v>0</v>
      </c>
      <c r="N86" s="48">
        <v>0</v>
      </c>
      <c r="O86" s="48">
        <v>7298700</v>
      </c>
      <c r="P86" s="48">
        <f t="shared" si="18"/>
        <v>7298700</v>
      </c>
    </row>
    <row r="87" spans="1:16" s="16" customFormat="1" ht="60.65" customHeight="1">
      <c r="A87" s="14" t="s">
        <v>413</v>
      </c>
      <c r="B87" s="14" t="s">
        <v>185</v>
      </c>
      <c r="C87" s="14" t="s">
        <v>185</v>
      </c>
      <c r="D87" s="13" t="s">
        <v>411</v>
      </c>
      <c r="E87" s="47">
        <f>E88</f>
        <v>264112500</v>
      </c>
      <c r="F87" s="47">
        <f t="shared" ref="F87:P87" si="19">F88</f>
        <v>264112500</v>
      </c>
      <c r="G87" s="47">
        <f t="shared" si="19"/>
        <v>151635200</v>
      </c>
      <c r="H87" s="47">
        <f t="shared" si="19"/>
        <v>39856500</v>
      </c>
      <c r="I87" s="47">
        <f t="shared" si="19"/>
        <v>0</v>
      </c>
      <c r="J87" s="47">
        <f t="shared" si="19"/>
        <v>55355100</v>
      </c>
      <c r="K87" s="47">
        <f t="shared" si="19"/>
        <v>6149100</v>
      </c>
      <c r="L87" s="47">
        <f t="shared" si="19"/>
        <v>46506000</v>
      </c>
      <c r="M87" s="47">
        <f t="shared" si="19"/>
        <v>0</v>
      </c>
      <c r="N87" s="47">
        <f t="shared" si="19"/>
        <v>0</v>
      </c>
      <c r="O87" s="47">
        <f t="shared" si="19"/>
        <v>8849100</v>
      </c>
      <c r="P87" s="47">
        <f t="shared" si="19"/>
        <v>319467600</v>
      </c>
    </row>
    <row r="88" spans="1:16" s="16" customFormat="1" ht="60.65" customHeight="1">
      <c r="A88" s="14" t="s">
        <v>412</v>
      </c>
      <c r="B88" s="14" t="s">
        <v>185</v>
      </c>
      <c r="C88" s="14" t="s">
        <v>185</v>
      </c>
      <c r="D88" s="13" t="s">
        <v>411</v>
      </c>
      <c r="E88" s="47">
        <f>SUM(E89:E104)</f>
        <v>264112500</v>
      </c>
      <c r="F88" s="47">
        <f t="shared" ref="F88:P88" si="20">SUM(F89:F104)</f>
        <v>264112500</v>
      </c>
      <c r="G88" s="47">
        <f t="shared" si="20"/>
        <v>151635200</v>
      </c>
      <c r="H88" s="47">
        <f t="shared" si="20"/>
        <v>39856500</v>
      </c>
      <c r="I88" s="47">
        <f t="shared" si="20"/>
        <v>0</v>
      </c>
      <c r="J88" s="47">
        <f t="shared" si="20"/>
        <v>55355100</v>
      </c>
      <c r="K88" s="47">
        <f t="shared" si="20"/>
        <v>6149100</v>
      </c>
      <c r="L88" s="47">
        <f t="shared" si="20"/>
        <v>46506000</v>
      </c>
      <c r="M88" s="47">
        <f t="shared" si="20"/>
        <v>0</v>
      </c>
      <c r="N88" s="47">
        <f t="shared" si="20"/>
        <v>0</v>
      </c>
      <c r="O88" s="47">
        <f t="shared" si="20"/>
        <v>8849100</v>
      </c>
      <c r="P88" s="47">
        <f t="shared" si="20"/>
        <v>319467600</v>
      </c>
    </row>
    <row r="89" spans="1:16" s="16" customFormat="1" ht="60" customHeight="1">
      <c r="A89" s="12" t="s">
        <v>410</v>
      </c>
      <c r="B89" s="12" t="s">
        <v>409</v>
      </c>
      <c r="C89" s="12" t="s">
        <v>231</v>
      </c>
      <c r="D89" s="11" t="s">
        <v>408</v>
      </c>
      <c r="E89" s="48">
        <f t="shared" ref="E89:E104" si="21">F89+I89</f>
        <v>1400000</v>
      </c>
      <c r="F89" s="48">
        <v>1400000</v>
      </c>
      <c r="G89" s="48">
        <v>0</v>
      </c>
      <c r="H89" s="48">
        <v>0</v>
      </c>
      <c r="I89" s="48">
        <v>0</v>
      </c>
      <c r="J89" s="48">
        <f t="shared" ref="J89:J104" si="22">L89+O89</f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f t="shared" si="18"/>
        <v>1400000</v>
      </c>
    </row>
    <row r="90" spans="1:16" s="16" customFormat="1" ht="75.650000000000006" customHeight="1">
      <c r="A90" s="12" t="s">
        <v>407</v>
      </c>
      <c r="B90" s="12" t="s">
        <v>406</v>
      </c>
      <c r="C90" s="12" t="s">
        <v>173</v>
      </c>
      <c r="D90" s="11" t="s">
        <v>405</v>
      </c>
      <c r="E90" s="48">
        <f t="shared" si="21"/>
        <v>150000</v>
      </c>
      <c r="F90" s="48">
        <v>150000</v>
      </c>
      <c r="G90" s="48">
        <v>0</v>
      </c>
      <c r="H90" s="48">
        <v>0</v>
      </c>
      <c r="I90" s="48">
        <v>0</v>
      </c>
      <c r="J90" s="48">
        <f t="shared" si="22"/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f t="shared" si="18"/>
        <v>150000</v>
      </c>
    </row>
    <row r="91" spans="1:16" s="16" customFormat="1" ht="81" customHeight="1">
      <c r="A91" s="12" t="s">
        <v>404</v>
      </c>
      <c r="B91" s="12" t="s">
        <v>403</v>
      </c>
      <c r="C91" s="12" t="s">
        <v>379</v>
      </c>
      <c r="D91" s="11" t="s">
        <v>402</v>
      </c>
      <c r="E91" s="48">
        <f t="shared" si="21"/>
        <v>75006500</v>
      </c>
      <c r="F91" s="48">
        <v>75006500</v>
      </c>
      <c r="G91" s="48">
        <v>48534000</v>
      </c>
      <c r="H91" s="48">
        <v>11263300</v>
      </c>
      <c r="I91" s="48">
        <v>0</v>
      </c>
      <c r="J91" s="48">
        <f t="shared" si="22"/>
        <v>19720000</v>
      </c>
      <c r="K91" s="48">
        <v>0</v>
      </c>
      <c r="L91" s="48">
        <v>17720000</v>
      </c>
      <c r="M91" s="48">
        <v>0</v>
      </c>
      <c r="N91" s="48">
        <v>0</v>
      </c>
      <c r="O91" s="48">
        <v>2000000</v>
      </c>
      <c r="P91" s="48">
        <f t="shared" si="18"/>
        <v>94726500</v>
      </c>
    </row>
    <row r="92" spans="1:16" s="16" customFormat="1" ht="148.94999999999999" customHeight="1">
      <c r="A92" s="12" t="s">
        <v>401</v>
      </c>
      <c r="B92" s="12" t="s">
        <v>400</v>
      </c>
      <c r="C92" s="12" t="s">
        <v>399</v>
      </c>
      <c r="D92" s="11" t="s">
        <v>398</v>
      </c>
      <c r="E92" s="48">
        <f t="shared" si="21"/>
        <v>129269000</v>
      </c>
      <c r="F92" s="48">
        <v>129269000</v>
      </c>
      <c r="G92" s="48">
        <v>72222000</v>
      </c>
      <c r="H92" s="48">
        <v>24265200</v>
      </c>
      <c r="I92" s="48">
        <v>0</v>
      </c>
      <c r="J92" s="48">
        <f t="shared" si="22"/>
        <v>34654100</v>
      </c>
      <c r="K92" s="48">
        <v>6149100</v>
      </c>
      <c r="L92" s="48">
        <v>27805000</v>
      </c>
      <c r="M92" s="48">
        <v>0</v>
      </c>
      <c r="N92" s="48">
        <v>0</v>
      </c>
      <c r="O92" s="48">
        <v>6849100</v>
      </c>
      <c r="P92" s="48">
        <f t="shared" si="18"/>
        <v>163923100</v>
      </c>
    </row>
    <row r="93" spans="1:16" s="16" customFormat="1" ht="68.400000000000006" customHeight="1">
      <c r="A93" s="12" t="s">
        <v>397</v>
      </c>
      <c r="B93" s="12" t="s">
        <v>396</v>
      </c>
      <c r="C93" s="12" t="s">
        <v>379</v>
      </c>
      <c r="D93" s="11" t="s">
        <v>395</v>
      </c>
      <c r="E93" s="48">
        <f t="shared" si="21"/>
        <v>20298100</v>
      </c>
      <c r="F93" s="48">
        <v>20298100</v>
      </c>
      <c r="G93" s="48">
        <v>13250600</v>
      </c>
      <c r="H93" s="48">
        <v>2680600</v>
      </c>
      <c r="I93" s="48">
        <v>0</v>
      </c>
      <c r="J93" s="48">
        <f t="shared" si="22"/>
        <v>981000</v>
      </c>
      <c r="K93" s="48">
        <v>0</v>
      </c>
      <c r="L93" s="48">
        <v>981000</v>
      </c>
      <c r="M93" s="48">
        <v>0</v>
      </c>
      <c r="N93" s="48">
        <v>0</v>
      </c>
      <c r="O93" s="48">
        <v>0</v>
      </c>
      <c r="P93" s="48">
        <f t="shared" si="18"/>
        <v>21279100</v>
      </c>
    </row>
    <row r="94" spans="1:16" s="16" customFormat="1" ht="116.4" customHeight="1">
      <c r="A94" s="12" t="s">
        <v>394</v>
      </c>
      <c r="B94" s="12" t="s">
        <v>362</v>
      </c>
      <c r="C94" s="12" t="s">
        <v>358</v>
      </c>
      <c r="D94" s="11" t="s">
        <v>361</v>
      </c>
      <c r="E94" s="48">
        <f t="shared" si="21"/>
        <v>1551100</v>
      </c>
      <c r="F94" s="48">
        <v>1551100</v>
      </c>
      <c r="G94" s="48">
        <v>1021000</v>
      </c>
      <c r="H94" s="48">
        <v>240800</v>
      </c>
      <c r="I94" s="48">
        <v>0</v>
      </c>
      <c r="J94" s="48">
        <f t="shared" si="22"/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f t="shared" si="18"/>
        <v>1551100</v>
      </c>
    </row>
    <row r="95" spans="1:16" s="16" customFormat="1" ht="54.65" customHeight="1">
      <c r="A95" s="12" t="s">
        <v>393</v>
      </c>
      <c r="B95" s="12" t="s">
        <v>392</v>
      </c>
      <c r="C95" s="12" t="s">
        <v>358</v>
      </c>
      <c r="D95" s="11" t="s">
        <v>391</v>
      </c>
      <c r="E95" s="48">
        <f t="shared" si="21"/>
        <v>5839900</v>
      </c>
      <c r="F95" s="48">
        <v>5839900</v>
      </c>
      <c r="G95" s="48">
        <v>4093000</v>
      </c>
      <c r="H95" s="48">
        <v>217700</v>
      </c>
      <c r="I95" s="48">
        <v>0</v>
      </c>
      <c r="J95" s="48">
        <f t="shared" si="22"/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f t="shared" si="18"/>
        <v>5839900</v>
      </c>
    </row>
    <row r="96" spans="1:16" s="16" customFormat="1" ht="66" customHeight="1">
      <c r="A96" s="12" t="s">
        <v>390</v>
      </c>
      <c r="B96" s="12" t="s">
        <v>389</v>
      </c>
      <c r="C96" s="12" t="s">
        <v>358</v>
      </c>
      <c r="D96" s="11" t="s">
        <v>388</v>
      </c>
      <c r="E96" s="48">
        <f t="shared" si="21"/>
        <v>400000</v>
      </c>
      <c r="F96" s="48">
        <v>400000</v>
      </c>
      <c r="G96" s="48">
        <v>0</v>
      </c>
      <c r="H96" s="48">
        <v>0</v>
      </c>
      <c r="I96" s="48">
        <v>0</v>
      </c>
      <c r="J96" s="48">
        <f t="shared" si="22"/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f t="shared" si="18"/>
        <v>400000</v>
      </c>
    </row>
    <row r="97" spans="1:16" s="16" customFormat="1" ht="52.2" customHeight="1">
      <c r="A97" s="12" t="s">
        <v>387</v>
      </c>
      <c r="B97" s="12" t="s">
        <v>386</v>
      </c>
      <c r="C97" s="12" t="s">
        <v>358</v>
      </c>
      <c r="D97" s="11" t="s">
        <v>385</v>
      </c>
      <c r="E97" s="48">
        <f t="shared" si="21"/>
        <v>350000</v>
      </c>
      <c r="F97" s="48">
        <v>350000</v>
      </c>
      <c r="G97" s="48">
        <v>0</v>
      </c>
      <c r="H97" s="48">
        <v>0</v>
      </c>
      <c r="I97" s="48">
        <v>0</v>
      </c>
      <c r="J97" s="48">
        <f t="shared" si="22"/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f t="shared" si="18"/>
        <v>350000</v>
      </c>
    </row>
    <row r="98" spans="1:16" s="16" customFormat="1" ht="121.2" customHeight="1">
      <c r="A98" s="12" t="s">
        <v>384</v>
      </c>
      <c r="B98" s="12" t="s">
        <v>383</v>
      </c>
      <c r="C98" s="12" t="s">
        <v>358</v>
      </c>
      <c r="D98" s="11" t="s">
        <v>382</v>
      </c>
      <c r="E98" s="48">
        <f t="shared" si="21"/>
        <v>5000000</v>
      </c>
      <c r="F98" s="48">
        <v>5000000</v>
      </c>
      <c r="G98" s="48">
        <v>0</v>
      </c>
      <c r="H98" s="48">
        <v>0</v>
      </c>
      <c r="I98" s="48">
        <v>0</v>
      </c>
      <c r="J98" s="48">
        <f t="shared" si="22"/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f t="shared" si="18"/>
        <v>5000000</v>
      </c>
    </row>
    <row r="99" spans="1:16" s="16" customFormat="1" ht="93" customHeight="1">
      <c r="A99" s="12" t="s">
        <v>381</v>
      </c>
      <c r="B99" s="12" t="s">
        <v>380</v>
      </c>
      <c r="C99" s="12" t="s">
        <v>379</v>
      </c>
      <c r="D99" s="11" t="s">
        <v>378</v>
      </c>
      <c r="E99" s="48">
        <f t="shared" si="21"/>
        <v>414300</v>
      </c>
      <c r="F99" s="48">
        <v>414300</v>
      </c>
      <c r="G99" s="48">
        <v>0</v>
      </c>
      <c r="H99" s="48">
        <v>0</v>
      </c>
      <c r="I99" s="48">
        <v>0</v>
      </c>
      <c r="J99" s="48">
        <f t="shared" si="22"/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f t="shared" si="18"/>
        <v>414300</v>
      </c>
    </row>
    <row r="100" spans="1:16" s="16" customFormat="1" ht="66" customHeight="1">
      <c r="A100" s="12" t="s">
        <v>377</v>
      </c>
      <c r="B100" s="12" t="s">
        <v>376</v>
      </c>
      <c r="C100" s="12" t="s">
        <v>169</v>
      </c>
      <c r="D100" s="11" t="s">
        <v>375</v>
      </c>
      <c r="E100" s="48">
        <f t="shared" si="21"/>
        <v>9515900</v>
      </c>
      <c r="F100" s="48">
        <v>9515900</v>
      </c>
      <c r="G100" s="48">
        <v>7148600</v>
      </c>
      <c r="H100" s="48">
        <v>291400</v>
      </c>
      <c r="I100" s="48">
        <v>0</v>
      </c>
      <c r="J100" s="48">
        <f t="shared" si="22"/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f t="shared" si="18"/>
        <v>9515900</v>
      </c>
    </row>
    <row r="101" spans="1:16" s="16" customFormat="1" ht="81.650000000000006" customHeight="1">
      <c r="A101" s="12" t="s">
        <v>374</v>
      </c>
      <c r="B101" s="12" t="s">
        <v>232</v>
      </c>
      <c r="C101" s="12" t="s">
        <v>231</v>
      </c>
      <c r="D101" s="11" t="s">
        <v>230</v>
      </c>
      <c r="E101" s="48">
        <f t="shared" si="21"/>
        <v>700000</v>
      </c>
      <c r="F101" s="48">
        <v>700000</v>
      </c>
      <c r="G101" s="48">
        <v>0</v>
      </c>
      <c r="H101" s="48">
        <v>0</v>
      </c>
      <c r="I101" s="48">
        <v>0</v>
      </c>
      <c r="J101" s="48">
        <f t="shared" si="22"/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f t="shared" si="18"/>
        <v>700000</v>
      </c>
    </row>
    <row r="102" spans="1:16" s="16" customFormat="1" ht="66.650000000000006" customHeight="1">
      <c r="A102" s="12" t="s">
        <v>373</v>
      </c>
      <c r="B102" s="12" t="s">
        <v>170</v>
      </c>
      <c r="C102" s="12" t="s">
        <v>169</v>
      </c>
      <c r="D102" s="11" t="s">
        <v>168</v>
      </c>
      <c r="E102" s="48">
        <f t="shared" si="21"/>
        <v>8217700</v>
      </c>
      <c r="F102" s="48">
        <v>8217700</v>
      </c>
      <c r="G102" s="48">
        <v>5366000</v>
      </c>
      <c r="H102" s="48">
        <v>897500</v>
      </c>
      <c r="I102" s="48">
        <v>0</v>
      </c>
      <c r="J102" s="48">
        <f t="shared" si="22"/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f t="shared" si="18"/>
        <v>8217700</v>
      </c>
    </row>
    <row r="103" spans="1:16" s="16" customFormat="1" ht="56.4" customHeight="1">
      <c r="A103" s="12" t="s">
        <v>372</v>
      </c>
      <c r="B103" s="12" t="s">
        <v>371</v>
      </c>
      <c r="C103" s="12" t="s">
        <v>169</v>
      </c>
      <c r="D103" s="11" t="s">
        <v>370</v>
      </c>
      <c r="E103" s="48">
        <f t="shared" si="21"/>
        <v>5000000</v>
      </c>
      <c r="F103" s="48">
        <v>5000000</v>
      </c>
      <c r="G103" s="48">
        <v>0</v>
      </c>
      <c r="H103" s="48">
        <v>0</v>
      </c>
      <c r="I103" s="48">
        <v>0</v>
      </c>
      <c r="J103" s="48">
        <f t="shared" si="22"/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f t="shared" si="18"/>
        <v>5000000</v>
      </c>
    </row>
    <row r="104" spans="1:16" s="16" customFormat="1" ht="84" customHeight="1">
      <c r="A104" s="12" t="s">
        <v>369</v>
      </c>
      <c r="B104" s="12" t="s">
        <v>368</v>
      </c>
      <c r="C104" s="12" t="s">
        <v>224</v>
      </c>
      <c r="D104" s="11" t="s">
        <v>367</v>
      </c>
      <c r="E104" s="48">
        <f t="shared" si="21"/>
        <v>1000000</v>
      </c>
      <c r="F104" s="48">
        <v>1000000</v>
      </c>
      <c r="G104" s="48">
        <v>0</v>
      </c>
      <c r="H104" s="48">
        <v>0</v>
      </c>
      <c r="I104" s="48">
        <v>0</v>
      </c>
      <c r="J104" s="48">
        <f t="shared" si="22"/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f t="shared" si="18"/>
        <v>1000000</v>
      </c>
    </row>
    <row r="105" spans="1:16" s="16" customFormat="1" ht="64.2" customHeight="1">
      <c r="A105" s="14" t="s">
        <v>366</v>
      </c>
      <c r="B105" s="14" t="s">
        <v>185</v>
      </c>
      <c r="C105" s="14" t="s">
        <v>185</v>
      </c>
      <c r="D105" s="13" t="s">
        <v>364</v>
      </c>
      <c r="E105" s="47">
        <f>E106</f>
        <v>18059800</v>
      </c>
      <c r="F105" s="47">
        <f t="shared" ref="F105:P105" si="23">F106</f>
        <v>18059800</v>
      </c>
      <c r="G105" s="47">
        <f t="shared" si="23"/>
        <v>9453900</v>
      </c>
      <c r="H105" s="47">
        <f t="shared" si="23"/>
        <v>1600000</v>
      </c>
      <c r="I105" s="47">
        <f t="shared" si="23"/>
        <v>0</v>
      </c>
      <c r="J105" s="47">
        <f t="shared" si="23"/>
        <v>150000</v>
      </c>
      <c r="K105" s="47">
        <f t="shared" si="23"/>
        <v>150000</v>
      </c>
      <c r="L105" s="47">
        <f t="shared" si="23"/>
        <v>0</v>
      </c>
      <c r="M105" s="47">
        <f t="shared" si="23"/>
        <v>0</v>
      </c>
      <c r="N105" s="47">
        <f t="shared" si="23"/>
        <v>0</v>
      </c>
      <c r="O105" s="47">
        <f t="shared" si="23"/>
        <v>150000</v>
      </c>
      <c r="P105" s="47">
        <f t="shared" si="23"/>
        <v>18209800</v>
      </c>
    </row>
    <row r="106" spans="1:16" s="16" customFormat="1" ht="67.95" customHeight="1">
      <c r="A106" s="14" t="s">
        <v>365</v>
      </c>
      <c r="B106" s="14" t="s">
        <v>185</v>
      </c>
      <c r="C106" s="14" t="s">
        <v>185</v>
      </c>
      <c r="D106" s="13" t="s">
        <v>364</v>
      </c>
      <c r="E106" s="47">
        <f>SUM(E107:E109)</f>
        <v>18059800</v>
      </c>
      <c r="F106" s="47">
        <f t="shared" ref="F106:P106" si="24">SUM(F107:F109)</f>
        <v>18059800</v>
      </c>
      <c r="G106" s="47">
        <f t="shared" si="24"/>
        <v>9453900</v>
      </c>
      <c r="H106" s="47">
        <f t="shared" si="24"/>
        <v>1600000</v>
      </c>
      <c r="I106" s="47">
        <f t="shared" si="24"/>
        <v>0</v>
      </c>
      <c r="J106" s="47">
        <f t="shared" si="24"/>
        <v>150000</v>
      </c>
      <c r="K106" s="47">
        <f t="shared" si="24"/>
        <v>150000</v>
      </c>
      <c r="L106" s="47">
        <f t="shared" si="24"/>
        <v>0</v>
      </c>
      <c r="M106" s="47">
        <f t="shared" si="24"/>
        <v>0</v>
      </c>
      <c r="N106" s="47">
        <f t="shared" si="24"/>
        <v>0</v>
      </c>
      <c r="O106" s="47">
        <f t="shared" si="24"/>
        <v>150000</v>
      </c>
      <c r="P106" s="47">
        <f t="shared" si="24"/>
        <v>18209800</v>
      </c>
    </row>
    <row r="107" spans="1:16" s="16" customFormat="1" ht="114" customHeight="1">
      <c r="A107" s="12" t="s">
        <v>363</v>
      </c>
      <c r="B107" s="12" t="s">
        <v>362</v>
      </c>
      <c r="C107" s="12" t="s">
        <v>358</v>
      </c>
      <c r="D107" s="11" t="s">
        <v>361</v>
      </c>
      <c r="E107" s="48">
        <f>F107+I107</f>
        <v>17759800</v>
      </c>
      <c r="F107" s="48">
        <v>17759800</v>
      </c>
      <c r="G107" s="48">
        <v>9453900</v>
      </c>
      <c r="H107" s="48">
        <v>1600000</v>
      </c>
      <c r="I107" s="48">
        <v>0</v>
      </c>
      <c r="J107" s="48">
        <f>L107+O107</f>
        <v>50000</v>
      </c>
      <c r="K107" s="48">
        <v>50000</v>
      </c>
      <c r="L107" s="48">
        <v>0</v>
      </c>
      <c r="M107" s="48">
        <v>0</v>
      </c>
      <c r="N107" s="48">
        <v>0</v>
      </c>
      <c r="O107" s="48">
        <v>50000</v>
      </c>
      <c r="P107" s="48">
        <f t="shared" si="18"/>
        <v>17809800</v>
      </c>
    </row>
    <row r="108" spans="1:16" s="16" customFormat="1" ht="55.95" customHeight="1">
      <c r="A108" s="12" t="s">
        <v>360</v>
      </c>
      <c r="B108" s="12" t="s">
        <v>359</v>
      </c>
      <c r="C108" s="12" t="s">
        <v>358</v>
      </c>
      <c r="D108" s="11" t="s">
        <v>357</v>
      </c>
      <c r="E108" s="48">
        <f>F108+I108</f>
        <v>300000</v>
      </c>
      <c r="F108" s="48">
        <v>300000</v>
      </c>
      <c r="G108" s="48">
        <v>0</v>
      </c>
      <c r="H108" s="48">
        <v>0</v>
      </c>
      <c r="I108" s="48">
        <v>0</v>
      </c>
      <c r="J108" s="48">
        <f>L108+O108</f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f t="shared" si="18"/>
        <v>300000</v>
      </c>
    </row>
    <row r="109" spans="1:16" s="16" customFormat="1" ht="49.95" customHeight="1">
      <c r="A109" s="12" t="s">
        <v>356</v>
      </c>
      <c r="B109" s="12" t="s">
        <v>355</v>
      </c>
      <c r="C109" s="12" t="s">
        <v>169</v>
      </c>
      <c r="D109" s="11" t="s">
        <v>893</v>
      </c>
      <c r="E109" s="48">
        <f>F109+I109</f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f>L109+O109</f>
        <v>100000</v>
      </c>
      <c r="K109" s="48">
        <v>100000</v>
      </c>
      <c r="L109" s="48">
        <v>0</v>
      </c>
      <c r="M109" s="48">
        <v>0</v>
      </c>
      <c r="N109" s="48">
        <v>0</v>
      </c>
      <c r="O109" s="48">
        <v>100000</v>
      </c>
      <c r="P109" s="48">
        <f t="shared" si="18"/>
        <v>100000</v>
      </c>
    </row>
    <row r="110" spans="1:16" s="16" customFormat="1" ht="63.65" customHeight="1">
      <c r="A110" s="14" t="s">
        <v>353</v>
      </c>
      <c r="B110" s="14" t="s">
        <v>185</v>
      </c>
      <c r="C110" s="14" t="s">
        <v>185</v>
      </c>
      <c r="D110" s="13" t="s">
        <v>351</v>
      </c>
      <c r="E110" s="47">
        <f>E111</f>
        <v>253462900</v>
      </c>
      <c r="F110" s="47">
        <f t="shared" ref="F110:P110" si="25">F111</f>
        <v>253462900</v>
      </c>
      <c r="G110" s="47">
        <f t="shared" si="25"/>
        <v>42444800</v>
      </c>
      <c r="H110" s="47">
        <f t="shared" si="25"/>
        <v>4455600</v>
      </c>
      <c r="I110" s="47">
        <f t="shared" si="25"/>
        <v>0</v>
      </c>
      <c r="J110" s="47">
        <f t="shared" si="25"/>
        <v>26162000</v>
      </c>
      <c r="K110" s="47">
        <f t="shared" si="25"/>
        <v>6535000</v>
      </c>
      <c r="L110" s="47">
        <f t="shared" si="25"/>
        <v>19327000</v>
      </c>
      <c r="M110" s="47">
        <f t="shared" si="25"/>
        <v>4330000</v>
      </c>
      <c r="N110" s="47">
        <f t="shared" si="25"/>
        <v>578800</v>
      </c>
      <c r="O110" s="47">
        <f t="shared" si="25"/>
        <v>6835000</v>
      </c>
      <c r="P110" s="47">
        <f t="shared" si="25"/>
        <v>279624900</v>
      </c>
    </row>
    <row r="111" spans="1:16" s="16" customFormat="1" ht="75" customHeight="1">
      <c r="A111" s="14" t="s">
        <v>352</v>
      </c>
      <c r="B111" s="14" t="s">
        <v>185</v>
      </c>
      <c r="C111" s="14" t="s">
        <v>185</v>
      </c>
      <c r="D111" s="13" t="s">
        <v>351</v>
      </c>
      <c r="E111" s="47">
        <f>SUM(E112:E120)</f>
        <v>253462900</v>
      </c>
      <c r="F111" s="47">
        <f t="shared" ref="F111:P111" si="26">SUM(F112:F120)</f>
        <v>253462900</v>
      </c>
      <c r="G111" s="47">
        <f t="shared" si="26"/>
        <v>42444800</v>
      </c>
      <c r="H111" s="47">
        <f t="shared" si="26"/>
        <v>4455600</v>
      </c>
      <c r="I111" s="47">
        <f t="shared" si="26"/>
        <v>0</v>
      </c>
      <c r="J111" s="47">
        <f t="shared" si="26"/>
        <v>26162000</v>
      </c>
      <c r="K111" s="47">
        <f t="shared" si="26"/>
        <v>6535000</v>
      </c>
      <c r="L111" s="47">
        <f t="shared" si="26"/>
        <v>19327000</v>
      </c>
      <c r="M111" s="47">
        <f t="shared" si="26"/>
        <v>4330000</v>
      </c>
      <c r="N111" s="47">
        <f t="shared" si="26"/>
        <v>578800</v>
      </c>
      <c r="O111" s="47">
        <f t="shared" si="26"/>
        <v>6835000</v>
      </c>
      <c r="P111" s="47">
        <f t="shared" si="26"/>
        <v>279624900</v>
      </c>
    </row>
    <row r="112" spans="1:16" s="16" customFormat="1" ht="75.650000000000006" customHeight="1">
      <c r="A112" s="12" t="s">
        <v>350</v>
      </c>
      <c r="B112" s="12" t="s">
        <v>349</v>
      </c>
      <c r="C112" s="12" t="s">
        <v>345</v>
      </c>
      <c r="D112" s="11" t="s">
        <v>348</v>
      </c>
      <c r="E112" s="48">
        <f t="shared" ref="E112:E120" si="27">F112+I112</f>
        <v>31457100</v>
      </c>
      <c r="F112" s="48">
        <v>31457100</v>
      </c>
      <c r="G112" s="48">
        <v>0</v>
      </c>
      <c r="H112" s="48">
        <v>0</v>
      </c>
      <c r="I112" s="48">
        <v>0</v>
      </c>
      <c r="J112" s="48">
        <f t="shared" ref="J112:J120" si="28">L112+O112</f>
        <v>1432000</v>
      </c>
      <c r="K112" s="48">
        <v>1400000</v>
      </c>
      <c r="L112" s="48">
        <v>32000</v>
      </c>
      <c r="M112" s="48">
        <v>0</v>
      </c>
      <c r="N112" s="48">
        <v>0</v>
      </c>
      <c r="O112" s="48">
        <v>1400000</v>
      </c>
      <c r="P112" s="48">
        <f t="shared" si="18"/>
        <v>32889100</v>
      </c>
    </row>
    <row r="113" spans="1:16" s="16" customFormat="1" ht="69" customHeight="1">
      <c r="A113" s="12" t="s">
        <v>347</v>
      </c>
      <c r="B113" s="12" t="s">
        <v>346</v>
      </c>
      <c r="C113" s="12" t="s">
        <v>345</v>
      </c>
      <c r="D113" s="11" t="s">
        <v>344</v>
      </c>
      <c r="E113" s="48">
        <f t="shared" si="27"/>
        <v>2700400</v>
      </c>
      <c r="F113" s="48">
        <v>2700400</v>
      </c>
      <c r="G113" s="48">
        <v>0</v>
      </c>
      <c r="H113" s="48">
        <v>0</v>
      </c>
      <c r="I113" s="48">
        <v>0</v>
      </c>
      <c r="J113" s="48">
        <f t="shared" si="28"/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f t="shared" si="18"/>
        <v>2700400</v>
      </c>
    </row>
    <row r="114" spans="1:16" s="16" customFormat="1" ht="62.4" customHeight="1">
      <c r="A114" s="12" t="s">
        <v>343</v>
      </c>
      <c r="B114" s="12" t="s">
        <v>342</v>
      </c>
      <c r="C114" s="12" t="s">
        <v>341</v>
      </c>
      <c r="D114" s="11" t="s">
        <v>340</v>
      </c>
      <c r="E114" s="48">
        <f t="shared" si="27"/>
        <v>47217700</v>
      </c>
      <c r="F114" s="48">
        <v>47217700</v>
      </c>
      <c r="G114" s="48">
        <v>0</v>
      </c>
      <c r="H114" s="48">
        <v>0</v>
      </c>
      <c r="I114" s="48">
        <v>0</v>
      </c>
      <c r="J114" s="48">
        <f t="shared" si="28"/>
        <v>15390000</v>
      </c>
      <c r="K114" s="48">
        <v>4350000</v>
      </c>
      <c r="L114" s="48">
        <v>11040000</v>
      </c>
      <c r="M114" s="48">
        <v>0</v>
      </c>
      <c r="N114" s="48">
        <v>0</v>
      </c>
      <c r="O114" s="48">
        <v>4350000</v>
      </c>
      <c r="P114" s="48">
        <f t="shared" ref="P114:P143" si="29">E114 + J114</f>
        <v>62607700</v>
      </c>
    </row>
    <row r="115" spans="1:16" s="16" customFormat="1" ht="49.95" customHeight="1">
      <c r="A115" s="12" t="s">
        <v>339</v>
      </c>
      <c r="B115" s="12" t="s">
        <v>338</v>
      </c>
      <c r="C115" s="12" t="s">
        <v>337</v>
      </c>
      <c r="D115" s="11" t="s">
        <v>336</v>
      </c>
      <c r="E115" s="48">
        <f t="shared" si="27"/>
        <v>52652400</v>
      </c>
      <c r="F115" s="48">
        <v>52652400</v>
      </c>
      <c r="G115" s="48">
        <v>0</v>
      </c>
      <c r="H115" s="48">
        <v>0</v>
      </c>
      <c r="I115" s="48">
        <v>0</v>
      </c>
      <c r="J115" s="48">
        <f t="shared" si="28"/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f t="shared" si="29"/>
        <v>52652400</v>
      </c>
    </row>
    <row r="116" spans="1:16" s="16" customFormat="1" ht="84.65" customHeight="1">
      <c r="A116" s="12" t="s">
        <v>335</v>
      </c>
      <c r="B116" s="12" t="s">
        <v>334</v>
      </c>
      <c r="C116" s="12" t="s">
        <v>333</v>
      </c>
      <c r="D116" s="11" t="s">
        <v>332</v>
      </c>
      <c r="E116" s="48">
        <f t="shared" si="27"/>
        <v>46662400</v>
      </c>
      <c r="F116" s="48">
        <v>46662400</v>
      </c>
      <c r="G116" s="48">
        <v>0</v>
      </c>
      <c r="H116" s="48">
        <v>0</v>
      </c>
      <c r="I116" s="48">
        <v>0</v>
      </c>
      <c r="J116" s="48">
        <f t="shared" si="28"/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f t="shared" si="29"/>
        <v>46662400</v>
      </c>
    </row>
    <row r="117" spans="1:16" s="16" customFormat="1" ht="47.4" customHeight="1">
      <c r="A117" s="12" t="s">
        <v>331</v>
      </c>
      <c r="B117" s="12" t="s">
        <v>330</v>
      </c>
      <c r="C117" s="12" t="s">
        <v>326</v>
      </c>
      <c r="D117" s="11" t="s">
        <v>329</v>
      </c>
      <c r="E117" s="48">
        <f t="shared" si="27"/>
        <v>23215700</v>
      </c>
      <c r="F117" s="48">
        <v>23215700</v>
      </c>
      <c r="G117" s="48">
        <v>17675000</v>
      </c>
      <c r="H117" s="48">
        <v>1017600</v>
      </c>
      <c r="I117" s="48">
        <v>0</v>
      </c>
      <c r="J117" s="48">
        <f t="shared" si="28"/>
        <v>55000</v>
      </c>
      <c r="K117" s="48">
        <v>0</v>
      </c>
      <c r="L117" s="48">
        <v>55000</v>
      </c>
      <c r="M117" s="48">
        <v>10000</v>
      </c>
      <c r="N117" s="48">
        <v>18800</v>
      </c>
      <c r="O117" s="48">
        <v>0</v>
      </c>
      <c r="P117" s="48">
        <f t="shared" si="29"/>
        <v>23270700</v>
      </c>
    </row>
    <row r="118" spans="1:16" s="16" customFormat="1" ht="45" customHeight="1">
      <c r="A118" s="12" t="s">
        <v>328</v>
      </c>
      <c r="B118" s="12" t="s">
        <v>327</v>
      </c>
      <c r="C118" s="12" t="s">
        <v>326</v>
      </c>
      <c r="D118" s="11" t="s">
        <v>325</v>
      </c>
      <c r="E118" s="48">
        <f t="shared" si="27"/>
        <v>41788700</v>
      </c>
      <c r="F118" s="48">
        <v>41788700</v>
      </c>
      <c r="G118" s="48">
        <v>21436800</v>
      </c>
      <c r="H118" s="48">
        <v>3357000</v>
      </c>
      <c r="I118" s="48">
        <v>0</v>
      </c>
      <c r="J118" s="48">
        <f t="shared" si="28"/>
        <v>8500000</v>
      </c>
      <c r="K118" s="48">
        <v>0</v>
      </c>
      <c r="L118" s="48">
        <v>8200000</v>
      </c>
      <c r="M118" s="48">
        <v>4320000</v>
      </c>
      <c r="N118" s="48">
        <v>560000</v>
      </c>
      <c r="O118" s="48">
        <v>300000</v>
      </c>
      <c r="P118" s="48">
        <f t="shared" si="29"/>
        <v>50288700</v>
      </c>
    </row>
    <row r="119" spans="1:16" s="16" customFormat="1" ht="61.2" customHeight="1">
      <c r="A119" s="12" t="s">
        <v>324</v>
      </c>
      <c r="B119" s="12" t="s">
        <v>323</v>
      </c>
      <c r="C119" s="12" t="s">
        <v>261</v>
      </c>
      <c r="D119" s="11" t="s">
        <v>322</v>
      </c>
      <c r="E119" s="48">
        <f t="shared" si="27"/>
        <v>4378500</v>
      </c>
      <c r="F119" s="48">
        <v>4378500</v>
      </c>
      <c r="G119" s="48">
        <v>3333000</v>
      </c>
      <c r="H119" s="48">
        <v>81000</v>
      </c>
      <c r="I119" s="48">
        <v>0</v>
      </c>
      <c r="J119" s="48">
        <f t="shared" si="28"/>
        <v>75000</v>
      </c>
      <c r="K119" s="48">
        <v>75000</v>
      </c>
      <c r="L119" s="48">
        <v>0</v>
      </c>
      <c r="M119" s="48">
        <v>0</v>
      </c>
      <c r="N119" s="48">
        <v>0</v>
      </c>
      <c r="O119" s="48">
        <v>75000</v>
      </c>
      <c r="P119" s="48">
        <f t="shared" si="29"/>
        <v>4453500</v>
      </c>
    </row>
    <row r="120" spans="1:16" s="16" customFormat="1" ht="60" customHeight="1">
      <c r="A120" s="12" t="s">
        <v>321</v>
      </c>
      <c r="B120" s="12" t="s">
        <v>262</v>
      </c>
      <c r="C120" s="12" t="s">
        <v>261</v>
      </c>
      <c r="D120" s="11" t="s">
        <v>260</v>
      </c>
      <c r="E120" s="48">
        <f t="shared" si="27"/>
        <v>3390000</v>
      </c>
      <c r="F120" s="48">
        <v>3390000</v>
      </c>
      <c r="G120" s="48">
        <v>0</v>
      </c>
      <c r="H120" s="48">
        <v>0</v>
      </c>
      <c r="I120" s="48">
        <v>0</v>
      </c>
      <c r="J120" s="48">
        <f t="shared" si="28"/>
        <v>710000</v>
      </c>
      <c r="K120" s="48">
        <v>710000</v>
      </c>
      <c r="L120" s="48">
        <v>0</v>
      </c>
      <c r="M120" s="48">
        <v>0</v>
      </c>
      <c r="N120" s="48">
        <v>0</v>
      </c>
      <c r="O120" s="48">
        <v>710000</v>
      </c>
      <c r="P120" s="48">
        <f t="shared" si="29"/>
        <v>4100000</v>
      </c>
    </row>
    <row r="121" spans="1:16" s="16" customFormat="1" ht="87.65" customHeight="1">
      <c r="A121" s="14" t="s">
        <v>320</v>
      </c>
      <c r="B121" s="14" t="s">
        <v>185</v>
      </c>
      <c r="C121" s="14" t="s">
        <v>185</v>
      </c>
      <c r="D121" s="13" t="s">
        <v>318</v>
      </c>
      <c r="E121" s="47">
        <f>E122</f>
        <v>100000</v>
      </c>
      <c r="F121" s="47">
        <f t="shared" ref="F121:P121" si="30">F122</f>
        <v>0</v>
      </c>
      <c r="G121" s="47">
        <f t="shared" si="30"/>
        <v>0</v>
      </c>
      <c r="H121" s="47">
        <f t="shared" si="30"/>
        <v>0</v>
      </c>
      <c r="I121" s="47">
        <f t="shared" si="30"/>
        <v>100000</v>
      </c>
      <c r="J121" s="47">
        <f t="shared" si="30"/>
        <v>4420000</v>
      </c>
      <c r="K121" s="47">
        <f t="shared" si="30"/>
        <v>4420000</v>
      </c>
      <c r="L121" s="47">
        <f t="shared" si="30"/>
        <v>0</v>
      </c>
      <c r="M121" s="47">
        <f t="shared" si="30"/>
        <v>0</v>
      </c>
      <c r="N121" s="47">
        <f t="shared" si="30"/>
        <v>0</v>
      </c>
      <c r="O121" s="47">
        <f t="shared" si="30"/>
        <v>4420000</v>
      </c>
      <c r="P121" s="47">
        <f t="shared" si="30"/>
        <v>4520000</v>
      </c>
    </row>
    <row r="122" spans="1:16" s="16" customFormat="1" ht="73.95" customHeight="1">
      <c r="A122" s="14" t="s">
        <v>319</v>
      </c>
      <c r="B122" s="14" t="s">
        <v>185</v>
      </c>
      <c r="C122" s="14" t="s">
        <v>185</v>
      </c>
      <c r="D122" s="13" t="s">
        <v>318</v>
      </c>
      <c r="E122" s="47">
        <f>SUM(E123:E125)</f>
        <v>100000</v>
      </c>
      <c r="F122" s="47">
        <f t="shared" ref="F122:P122" si="31">SUM(F123:F125)</f>
        <v>0</v>
      </c>
      <c r="G122" s="47">
        <f t="shared" si="31"/>
        <v>0</v>
      </c>
      <c r="H122" s="47">
        <f t="shared" si="31"/>
        <v>0</v>
      </c>
      <c r="I122" s="47">
        <f t="shared" si="31"/>
        <v>100000</v>
      </c>
      <c r="J122" s="47">
        <f t="shared" si="31"/>
        <v>4420000</v>
      </c>
      <c r="K122" s="47">
        <f t="shared" si="31"/>
        <v>4420000</v>
      </c>
      <c r="L122" s="47">
        <f t="shared" si="31"/>
        <v>0</v>
      </c>
      <c r="M122" s="47">
        <f t="shared" si="31"/>
        <v>0</v>
      </c>
      <c r="N122" s="47">
        <f t="shared" si="31"/>
        <v>0</v>
      </c>
      <c r="O122" s="47">
        <f t="shared" si="31"/>
        <v>4420000</v>
      </c>
      <c r="P122" s="47">
        <f t="shared" si="31"/>
        <v>4520000</v>
      </c>
    </row>
    <row r="123" spans="1:16" s="16" customFormat="1" ht="40.950000000000003" customHeight="1">
      <c r="A123" s="12" t="s">
        <v>317</v>
      </c>
      <c r="B123" s="12" t="s">
        <v>316</v>
      </c>
      <c r="C123" s="12" t="s">
        <v>315</v>
      </c>
      <c r="D123" s="11" t="s">
        <v>314</v>
      </c>
      <c r="E123" s="48">
        <f>F123+I123</f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f>L123+O123</f>
        <v>920000</v>
      </c>
      <c r="K123" s="48">
        <v>920000</v>
      </c>
      <c r="L123" s="48">
        <v>0</v>
      </c>
      <c r="M123" s="48">
        <v>0</v>
      </c>
      <c r="N123" s="48">
        <v>0</v>
      </c>
      <c r="O123" s="48">
        <v>920000</v>
      </c>
      <c r="P123" s="48">
        <f t="shared" si="29"/>
        <v>920000</v>
      </c>
    </row>
    <row r="124" spans="1:16" s="16" customFormat="1" ht="50.4" customHeight="1">
      <c r="A124" s="12" t="s">
        <v>313</v>
      </c>
      <c r="B124" s="12" t="s">
        <v>312</v>
      </c>
      <c r="C124" s="12" t="s">
        <v>311</v>
      </c>
      <c r="D124" s="11" t="s">
        <v>890</v>
      </c>
      <c r="E124" s="48">
        <f>F124+I124</f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f>L124+O124</f>
        <v>3500000</v>
      </c>
      <c r="K124" s="48">
        <v>3500000</v>
      </c>
      <c r="L124" s="48">
        <v>0</v>
      </c>
      <c r="M124" s="48">
        <v>0</v>
      </c>
      <c r="N124" s="48">
        <v>0</v>
      </c>
      <c r="O124" s="48">
        <v>3500000</v>
      </c>
      <c r="P124" s="48">
        <f t="shared" si="29"/>
        <v>3500000</v>
      </c>
    </row>
    <row r="125" spans="1:16" s="16" customFormat="1" ht="31.2" customHeight="1">
      <c r="A125" s="12" t="s">
        <v>309</v>
      </c>
      <c r="B125" s="12" t="s">
        <v>214</v>
      </c>
      <c r="C125" s="12" t="s">
        <v>213</v>
      </c>
      <c r="D125" s="11" t="s">
        <v>212</v>
      </c>
      <c r="E125" s="48">
        <f>F125+I125</f>
        <v>100000</v>
      </c>
      <c r="F125" s="48">
        <v>0</v>
      </c>
      <c r="G125" s="48">
        <v>0</v>
      </c>
      <c r="H125" s="48">
        <v>0</v>
      </c>
      <c r="I125" s="48">
        <v>100000</v>
      </c>
      <c r="J125" s="48">
        <f>L125+O125</f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f t="shared" si="29"/>
        <v>100000</v>
      </c>
    </row>
    <row r="126" spans="1:16" s="16" customFormat="1" ht="60" customHeight="1">
      <c r="A126" s="14" t="s">
        <v>308</v>
      </c>
      <c r="B126" s="14" t="s">
        <v>185</v>
      </c>
      <c r="C126" s="14" t="s">
        <v>185</v>
      </c>
      <c r="D126" s="13" t="s">
        <v>306</v>
      </c>
      <c r="E126" s="47">
        <f>E127</f>
        <v>0</v>
      </c>
      <c r="F126" s="47">
        <f t="shared" ref="F126:P126" si="32">F127</f>
        <v>0</v>
      </c>
      <c r="G126" s="47">
        <f t="shared" si="32"/>
        <v>0</v>
      </c>
      <c r="H126" s="47">
        <f t="shared" si="32"/>
        <v>0</v>
      </c>
      <c r="I126" s="47">
        <f t="shared" si="32"/>
        <v>0</v>
      </c>
      <c r="J126" s="47">
        <f t="shared" si="32"/>
        <v>23430000</v>
      </c>
      <c r="K126" s="47">
        <f t="shared" si="32"/>
        <v>23430000</v>
      </c>
      <c r="L126" s="47">
        <f t="shared" si="32"/>
        <v>0</v>
      </c>
      <c r="M126" s="47">
        <f t="shared" si="32"/>
        <v>0</v>
      </c>
      <c r="N126" s="47">
        <f t="shared" si="32"/>
        <v>0</v>
      </c>
      <c r="O126" s="47">
        <f t="shared" si="32"/>
        <v>23430000</v>
      </c>
      <c r="P126" s="47">
        <f t="shared" si="32"/>
        <v>23430000</v>
      </c>
    </row>
    <row r="127" spans="1:16" s="16" customFormat="1" ht="60" customHeight="1">
      <c r="A127" s="14" t="s">
        <v>307</v>
      </c>
      <c r="B127" s="14" t="s">
        <v>185</v>
      </c>
      <c r="C127" s="14" t="s">
        <v>185</v>
      </c>
      <c r="D127" s="13" t="s">
        <v>306</v>
      </c>
      <c r="E127" s="47">
        <f>SUM(E128:E130)</f>
        <v>0</v>
      </c>
      <c r="F127" s="47">
        <f t="shared" ref="F127:P127" si="33">SUM(F128:F130)</f>
        <v>0</v>
      </c>
      <c r="G127" s="47">
        <f t="shared" si="33"/>
        <v>0</v>
      </c>
      <c r="H127" s="47">
        <f t="shared" si="33"/>
        <v>0</v>
      </c>
      <c r="I127" s="47">
        <f t="shared" si="33"/>
        <v>0</v>
      </c>
      <c r="J127" s="47">
        <f t="shared" si="33"/>
        <v>23430000</v>
      </c>
      <c r="K127" s="47">
        <f t="shared" si="33"/>
        <v>23430000</v>
      </c>
      <c r="L127" s="47">
        <f t="shared" si="33"/>
        <v>0</v>
      </c>
      <c r="M127" s="47">
        <f t="shared" si="33"/>
        <v>0</v>
      </c>
      <c r="N127" s="47">
        <f t="shared" si="33"/>
        <v>0</v>
      </c>
      <c r="O127" s="47">
        <f t="shared" si="33"/>
        <v>23430000</v>
      </c>
      <c r="P127" s="47">
        <f t="shared" si="33"/>
        <v>23430000</v>
      </c>
    </row>
    <row r="128" spans="1:16" s="16" customFormat="1" ht="42.65" customHeight="1">
      <c r="A128" s="12" t="s">
        <v>305</v>
      </c>
      <c r="B128" s="12" t="s">
        <v>304</v>
      </c>
      <c r="C128" s="12" t="s">
        <v>303</v>
      </c>
      <c r="D128" s="11" t="s">
        <v>888</v>
      </c>
      <c r="E128" s="48">
        <f>F128+I128</f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f>L128+O128</f>
        <v>12030000</v>
      </c>
      <c r="K128" s="48">
        <v>12030000</v>
      </c>
      <c r="L128" s="48">
        <v>0</v>
      </c>
      <c r="M128" s="48">
        <v>0</v>
      </c>
      <c r="N128" s="48">
        <v>0</v>
      </c>
      <c r="O128" s="48">
        <v>12030000</v>
      </c>
      <c r="P128" s="48">
        <f t="shared" si="29"/>
        <v>12030000</v>
      </c>
    </row>
    <row r="129" spans="1:16" s="16" customFormat="1" ht="42.65" customHeight="1">
      <c r="A129" s="12" t="s">
        <v>302</v>
      </c>
      <c r="B129" s="12" t="s">
        <v>301</v>
      </c>
      <c r="C129" s="12" t="s">
        <v>300</v>
      </c>
      <c r="D129" s="11" t="s">
        <v>887</v>
      </c>
      <c r="E129" s="48">
        <f>F129+I129</f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f>L129+O129</f>
        <v>10900000</v>
      </c>
      <c r="K129" s="48">
        <v>10900000</v>
      </c>
      <c r="L129" s="48">
        <v>0</v>
      </c>
      <c r="M129" s="48">
        <v>0</v>
      </c>
      <c r="N129" s="48">
        <v>0</v>
      </c>
      <c r="O129" s="48">
        <v>10900000</v>
      </c>
      <c r="P129" s="48">
        <f t="shared" si="29"/>
        <v>10900000</v>
      </c>
    </row>
    <row r="130" spans="1:16" s="16" customFormat="1" ht="58.95" customHeight="1">
      <c r="A130" s="12" t="s">
        <v>299</v>
      </c>
      <c r="B130" s="12" t="s">
        <v>298</v>
      </c>
      <c r="C130" s="12" t="s">
        <v>297</v>
      </c>
      <c r="D130" s="11" t="s">
        <v>889</v>
      </c>
      <c r="E130" s="48">
        <f>F130+I130</f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f>L130+O130</f>
        <v>500000</v>
      </c>
      <c r="K130" s="48">
        <v>500000</v>
      </c>
      <c r="L130" s="48">
        <v>0</v>
      </c>
      <c r="M130" s="48">
        <v>0</v>
      </c>
      <c r="N130" s="48">
        <v>0</v>
      </c>
      <c r="O130" s="48">
        <v>500000</v>
      </c>
      <c r="P130" s="48">
        <f t="shared" si="29"/>
        <v>500000</v>
      </c>
    </row>
    <row r="131" spans="1:16" s="16" customFormat="1" ht="60.65" customHeight="1">
      <c r="A131" s="14" t="s">
        <v>296</v>
      </c>
      <c r="B131" s="14" t="s">
        <v>185</v>
      </c>
      <c r="C131" s="14" t="s">
        <v>185</v>
      </c>
      <c r="D131" s="13" t="s">
        <v>294</v>
      </c>
      <c r="E131" s="47">
        <f>E132</f>
        <v>2150000</v>
      </c>
      <c r="F131" s="47">
        <f t="shared" ref="F131:P132" si="34">F132</f>
        <v>50000</v>
      </c>
      <c r="G131" s="47">
        <f t="shared" si="34"/>
        <v>0</v>
      </c>
      <c r="H131" s="47">
        <f t="shared" si="34"/>
        <v>0</v>
      </c>
      <c r="I131" s="47">
        <f t="shared" si="34"/>
        <v>2100000</v>
      </c>
      <c r="J131" s="47">
        <f t="shared" si="34"/>
        <v>0</v>
      </c>
      <c r="K131" s="47">
        <f t="shared" si="34"/>
        <v>0</v>
      </c>
      <c r="L131" s="47">
        <f t="shared" si="34"/>
        <v>0</v>
      </c>
      <c r="M131" s="47">
        <f t="shared" si="34"/>
        <v>0</v>
      </c>
      <c r="N131" s="47">
        <f t="shared" si="34"/>
        <v>0</v>
      </c>
      <c r="O131" s="47">
        <f t="shared" si="34"/>
        <v>0</v>
      </c>
      <c r="P131" s="47">
        <f t="shared" si="34"/>
        <v>2150000</v>
      </c>
    </row>
    <row r="132" spans="1:16" s="16" customFormat="1" ht="60.65" customHeight="1">
      <c r="A132" s="14" t="s">
        <v>295</v>
      </c>
      <c r="B132" s="14" t="s">
        <v>185</v>
      </c>
      <c r="C132" s="14" t="s">
        <v>185</v>
      </c>
      <c r="D132" s="13" t="s">
        <v>294</v>
      </c>
      <c r="E132" s="47">
        <f>E133</f>
        <v>2150000</v>
      </c>
      <c r="F132" s="47">
        <f t="shared" si="34"/>
        <v>50000</v>
      </c>
      <c r="G132" s="47">
        <f t="shared" si="34"/>
        <v>0</v>
      </c>
      <c r="H132" s="47">
        <f t="shared" si="34"/>
        <v>0</v>
      </c>
      <c r="I132" s="47">
        <f t="shared" si="34"/>
        <v>2100000</v>
      </c>
      <c r="J132" s="47">
        <f t="shared" si="34"/>
        <v>0</v>
      </c>
      <c r="K132" s="47">
        <f t="shared" si="34"/>
        <v>0</v>
      </c>
      <c r="L132" s="47">
        <f t="shared" si="34"/>
        <v>0</v>
      </c>
      <c r="M132" s="47">
        <f t="shared" si="34"/>
        <v>0</v>
      </c>
      <c r="N132" s="47">
        <f t="shared" si="34"/>
        <v>0</v>
      </c>
      <c r="O132" s="47">
        <f t="shared" si="34"/>
        <v>0</v>
      </c>
      <c r="P132" s="47">
        <f t="shared" si="34"/>
        <v>2150000</v>
      </c>
    </row>
    <row r="133" spans="1:16" s="16" customFormat="1" ht="47.4" customHeight="1">
      <c r="A133" s="12" t="s">
        <v>293</v>
      </c>
      <c r="B133" s="12" t="s">
        <v>292</v>
      </c>
      <c r="C133" s="12" t="s">
        <v>209</v>
      </c>
      <c r="D133" s="11" t="s">
        <v>291</v>
      </c>
      <c r="E133" s="48">
        <f>F133+I133</f>
        <v>2150000</v>
      </c>
      <c r="F133" s="48">
        <v>50000</v>
      </c>
      <c r="G133" s="48">
        <v>0</v>
      </c>
      <c r="H133" s="48">
        <v>0</v>
      </c>
      <c r="I133" s="48">
        <v>2100000</v>
      </c>
      <c r="J133" s="48">
        <f>L133+O133</f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f t="shared" si="29"/>
        <v>2150000</v>
      </c>
    </row>
    <row r="134" spans="1:16" s="16" customFormat="1" ht="115.95" customHeight="1">
      <c r="A134" s="14" t="s">
        <v>290</v>
      </c>
      <c r="B134" s="14" t="s">
        <v>185</v>
      </c>
      <c r="C134" s="14" t="s">
        <v>185</v>
      </c>
      <c r="D134" s="13" t="s">
        <v>894</v>
      </c>
      <c r="E134" s="47">
        <f>E135</f>
        <v>73000000</v>
      </c>
      <c r="F134" s="47">
        <f t="shared" ref="F134:P134" si="35">F135</f>
        <v>9000000</v>
      </c>
      <c r="G134" s="47">
        <f t="shared" si="35"/>
        <v>0</v>
      </c>
      <c r="H134" s="47">
        <f t="shared" si="35"/>
        <v>1000000</v>
      </c>
      <c r="I134" s="47">
        <f t="shared" si="35"/>
        <v>64000000</v>
      </c>
      <c r="J134" s="47">
        <f t="shared" si="35"/>
        <v>4000000</v>
      </c>
      <c r="K134" s="47">
        <f t="shared" si="35"/>
        <v>4000000</v>
      </c>
      <c r="L134" s="47">
        <f t="shared" si="35"/>
        <v>0</v>
      </c>
      <c r="M134" s="47">
        <f t="shared" si="35"/>
        <v>0</v>
      </c>
      <c r="N134" s="47">
        <f t="shared" si="35"/>
        <v>0</v>
      </c>
      <c r="O134" s="47">
        <f t="shared" si="35"/>
        <v>4000000</v>
      </c>
      <c r="P134" s="47">
        <f t="shared" si="35"/>
        <v>77000000</v>
      </c>
    </row>
    <row r="135" spans="1:16" s="16" customFormat="1" ht="117" customHeight="1">
      <c r="A135" s="14" t="s">
        <v>289</v>
      </c>
      <c r="B135" s="14" t="s">
        <v>185</v>
      </c>
      <c r="C135" s="14" t="s">
        <v>185</v>
      </c>
      <c r="D135" s="13" t="s">
        <v>894</v>
      </c>
      <c r="E135" s="47">
        <f>SUM(E136:E138)</f>
        <v>73000000</v>
      </c>
      <c r="F135" s="47">
        <f t="shared" ref="F135:P135" si="36">SUM(F136:F138)</f>
        <v>9000000</v>
      </c>
      <c r="G135" s="47">
        <f t="shared" si="36"/>
        <v>0</v>
      </c>
      <c r="H135" s="47">
        <f t="shared" si="36"/>
        <v>1000000</v>
      </c>
      <c r="I135" s="47">
        <f t="shared" si="36"/>
        <v>64000000</v>
      </c>
      <c r="J135" s="47">
        <f t="shared" si="36"/>
        <v>4000000</v>
      </c>
      <c r="K135" s="47">
        <f t="shared" si="36"/>
        <v>4000000</v>
      </c>
      <c r="L135" s="47">
        <f t="shared" si="36"/>
        <v>0</v>
      </c>
      <c r="M135" s="47">
        <f t="shared" si="36"/>
        <v>0</v>
      </c>
      <c r="N135" s="47">
        <f t="shared" si="36"/>
        <v>0</v>
      </c>
      <c r="O135" s="47">
        <f t="shared" si="36"/>
        <v>4000000</v>
      </c>
      <c r="P135" s="47">
        <f t="shared" si="36"/>
        <v>77000000</v>
      </c>
    </row>
    <row r="136" spans="1:16" s="16" customFormat="1" ht="42" customHeight="1">
      <c r="A136" s="12" t="s">
        <v>288</v>
      </c>
      <c r="B136" s="12" t="s">
        <v>287</v>
      </c>
      <c r="C136" s="12" t="s">
        <v>286</v>
      </c>
      <c r="D136" s="11" t="s">
        <v>285</v>
      </c>
      <c r="E136" s="48">
        <f>F136+I136</f>
        <v>4000000</v>
      </c>
      <c r="F136" s="48">
        <v>0</v>
      </c>
      <c r="G136" s="48">
        <v>0</v>
      </c>
      <c r="H136" s="48">
        <v>0</v>
      </c>
      <c r="I136" s="48">
        <v>4000000</v>
      </c>
      <c r="J136" s="48">
        <f>L136+O136</f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f t="shared" si="29"/>
        <v>4000000</v>
      </c>
    </row>
    <row r="137" spans="1:16" s="16" customFormat="1" ht="87.65" customHeight="1">
      <c r="A137" s="12" t="s">
        <v>284</v>
      </c>
      <c r="B137" s="12" t="s">
        <v>283</v>
      </c>
      <c r="C137" s="12" t="s">
        <v>282</v>
      </c>
      <c r="D137" s="11" t="s">
        <v>281</v>
      </c>
      <c r="E137" s="48">
        <f>F137+I137</f>
        <v>60000000</v>
      </c>
      <c r="F137" s="48">
        <v>0</v>
      </c>
      <c r="G137" s="48">
        <v>0</v>
      </c>
      <c r="H137" s="48">
        <v>0</v>
      </c>
      <c r="I137" s="48">
        <v>60000000</v>
      </c>
      <c r="J137" s="48">
        <f>L137+O137</f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f t="shared" si="29"/>
        <v>60000000</v>
      </c>
    </row>
    <row r="138" spans="1:16" s="16" customFormat="1" ht="47.4" customHeight="1">
      <c r="A138" s="12" t="s">
        <v>280</v>
      </c>
      <c r="B138" s="12" t="s">
        <v>268</v>
      </c>
      <c r="C138" s="12" t="s">
        <v>189</v>
      </c>
      <c r="D138" s="11" t="s">
        <v>267</v>
      </c>
      <c r="E138" s="48">
        <f>F138+I138</f>
        <v>9000000</v>
      </c>
      <c r="F138" s="48">
        <v>9000000</v>
      </c>
      <c r="G138" s="48">
        <v>0</v>
      </c>
      <c r="H138" s="48">
        <v>1000000</v>
      </c>
      <c r="I138" s="48">
        <v>0</v>
      </c>
      <c r="J138" s="48">
        <f>L138+O138</f>
        <v>4000000</v>
      </c>
      <c r="K138" s="48">
        <v>4000000</v>
      </c>
      <c r="L138" s="48">
        <v>0</v>
      </c>
      <c r="M138" s="48">
        <v>0</v>
      </c>
      <c r="N138" s="48">
        <v>0</v>
      </c>
      <c r="O138" s="48">
        <v>4000000</v>
      </c>
      <c r="P138" s="48">
        <f t="shared" si="29"/>
        <v>13000000</v>
      </c>
    </row>
    <row r="139" spans="1:16" s="16" customFormat="1" ht="78.650000000000006" customHeight="1">
      <c r="A139" s="14" t="s">
        <v>279</v>
      </c>
      <c r="B139" s="14" t="s">
        <v>185</v>
      </c>
      <c r="C139" s="14" t="s">
        <v>185</v>
      </c>
      <c r="D139" s="13" t="s">
        <v>277</v>
      </c>
      <c r="E139" s="47">
        <f>E140</f>
        <v>9151800</v>
      </c>
      <c r="F139" s="47">
        <f t="shared" ref="F139:P139" si="37">F140</f>
        <v>9151800</v>
      </c>
      <c r="G139" s="47">
        <f t="shared" si="37"/>
        <v>0</v>
      </c>
      <c r="H139" s="47">
        <f t="shared" si="37"/>
        <v>0</v>
      </c>
      <c r="I139" s="47">
        <f t="shared" si="37"/>
        <v>0</v>
      </c>
      <c r="J139" s="47">
        <f t="shared" si="37"/>
        <v>0</v>
      </c>
      <c r="K139" s="47">
        <f t="shared" si="37"/>
        <v>0</v>
      </c>
      <c r="L139" s="47">
        <f t="shared" si="37"/>
        <v>0</v>
      </c>
      <c r="M139" s="47">
        <f t="shared" si="37"/>
        <v>0</v>
      </c>
      <c r="N139" s="47">
        <f t="shared" si="37"/>
        <v>0</v>
      </c>
      <c r="O139" s="47">
        <f t="shared" si="37"/>
        <v>0</v>
      </c>
      <c r="P139" s="47">
        <f t="shared" si="37"/>
        <v>9151800</v>
      </c>
    </row>
    <row r="140" spans="1:16" s="16" customFormat="1" ht="78.650000000000006" customHeight="1">
      <c r="A140" s="14" t="s">
        <v>278</v>
      </c>
      <c r="B140" s="14" t="s">
        <v>185</v>
      </c>
      <c r="C140" s="14" t="s">
        <v>185</v>
      </c>
      <c r="D140" s="13" t="s">
        <v>277</v>
      </c>
      <c r="E140" s="47">
        <f>SUM(E141:E143)</f>
        <v>9151800</v>
      </c>
      <c r="F140" s="47">
        <f t="shared" ref="F140:P140" si="38">SUM(F141:F143)</f>
        <v>9151800</v>
      </c>
      <c r="G140" s="47">
        <f t="shared" si="38"/>
        <v>0</v>
      </c>
      <c r="H140" s="47">
        <f t="shared" si="38"/>
        <v>0</v>
      </c>
      <c r="I140" s="47">
        <f t="shared" si="38"/>
        <v>0</v>
      </c>
      <c r="J140" s="47">
        <f t="shared" si="38"/>
        <v>0</v>
      </c>
      <c r="K140" s="47">
        <f t="shared" si="38"/>
        <v>0</v>
      </c>
      <c r="L140" s="47">
        <f t="shared" si="38"/>
        <v>0</v>
      </c>
      <c r="M140" s="47">
        <f t="shared" si="38"/>
        <v>0</v>
      </c>
      <c r="N140" s="47">
        <f t="shared" si="38"/>
        <v>0</v>
      </c>
      <c r="O140" s="47">
        <f t="shared" si="38"/>
        <v>0</v>
      </c>
      <c r="P140" s="47">
        <f t="shared" si="38"/>
        <v>9151800</v>
      </c>
    </row>
    <row r="141" spans="1:16" s="16" customFormat="1" ht="53.4" customHeight="1">
      <c r="A141" s="12" t="s">
        <v>276</v>
      </c>
      <c r="B141" s="12" t="s">
        <v>275</v>
      </c>
      <c r="C141" s="12" t="s">
        <v>271</v>
      </c>
      <c r="D141" s="11" t="s">
        <v>274</v>
      </c>
      <c r="E141" s="48">
        <f>F141+I141</f>
        <v>1000000</v>
      </c>
      <c r="F141" s="48">
        <v>1000000</v>
      </c>
      <c r="G141" s="48">
        <v>0</v>
      </c>
      <c r="H141" s="48">
        <v>0</v>
      </c>
      <c r="I141" s="48">
        <v>0</v>
      </c>
      <c r="J141" s="48">
        <f>L141+O141</f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f t="shared" si="29"/>
        <v>1000000</v>
      </c>
    </row>
    <row r="142" spans="1:16" s="16" customFormat="1" ht="52.95" customHeight="1">
      <c r="A142" s="12" t="s">
        <v>273</v>
      </c>
      <c r="B142" s="12" t="s">
        <v>272</v>
      </c>
      <c r="C142" s="12" t="s">
        <v>271</v>
      </c>
      <c r="D142" s="11" t="s">
        <v>270</v>
      </c>
      <c r="E142" s="48">
        <f>F142+I142</f>
        <v>4451800</v>
      </c>
      <c r="F142" s="48">
        <v>4451800</v>
      </c>
      <c r="G142" s="48">
        <v>0</v>
      </c>
      <c r="H142" s="48">
        <v>0</v>
      </c>
      <c r="I142" s="48">
        <v>0</v>
      </c>
      <c r="J142" s="48">
        <f>L142+O142</f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f t="shared" si="29"/>
        <v>4451800</v>
      </c>
    </row>
    <row r="143" spans="1:16" s="16" customFormat="1" ht="49.95" customHeight="1">
      <c r="A143" s="12" t="s">
        <v>269</v>
      </c>
      <c r="B143" s="12" t="s">
        <v>268</v>
      </c>
      <c r="C143" s="12" t="s">
        <v>189</v>
      </c>
      <c r="D143" s="11" t="s">
        <v>267</v>
      </c>
      <c r="E143" s="48">
        <f>F143+I143</f>
        <v>3700000</v>
      </c>
      <c r="F143" s="48">
        <v>3700000</v>
      </c>
      <c r="G143" s="48">
        <v>0</v>
      </c>
      <c r="H143" s="48">
        <v>0</v>
      </c>
      <c r="I143" s="48">
        <v>0</v>
      </c>
      <c r="J143" s="48">
        <f>L143+O143</f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f t="shared" si="29"/>
        <v>3700000</v>
      </c>
    </row>
    <row r="144" spans="1:16" s="16" customFormat="1" ht="78.650000000000006" customHeight="1">
      <c r="A144" s="14" t="s">
        <v>266</v>
      </c>
      <c r="B144" s="14" t="s">
        <v>185</v>
      </c>
      <c r="C144" s="14" t="s">
        <v>185</v>
      </c>
      <c r="D144" s="13" t="s">
        <v>264</v>
      </c>
      <c r="E144" s="47">
        <f>E145</f>
        <v>3486000</v>
      </c>
      <c r="F144" s="47">
        <f t="shared" ref="F144:P144" si="39">F145</f>
        <v>3486000</v>
      </c>
      <c r="G144" s="47">
        <f t="shared" si="39"/>
        <v>0</v>
      </c>
      <c r="H144" s="47">
        <f t="shared" si="39"/>
        <v>0</v>
      </c>
      <c r="I144" s="47">
        <f t="shared" si="39"/>
        <v>0</v>
      </c>
      <c r="J144" s="47">
        <f t="shared" si="39"/>
        <v>0</v>
      </c>
      <c r="K144" s="47">
        <f t="shared" si="39"/>
        <v>0</v>
      </c>
      <c r="L144" s="47">
        <f t="shared" si="39"/>
        <v>0</v>
      </c>
      <c r="M144" s="47">
        <f t="shared" si="39"/>
        <v>0</v>
      </c>
      <c r="N144" s="47">
        <f t="shared" si="39"/>
        <v>0</v>
      </c>
      <c r="O144" s="47">
        <f t="shared" si="39"/>
        <v>0</v>
      </c>
      <c r="P144" s="47">
        <f t="shared" si="39"/>
        <v>3486000</v>
      </c>
    </row>
    <row r="145" spans="1:16" s="16" customFormat="1" ht="78.650000000000006" customHeight="1">
      <c r="A145" s="14" t="s">
        <v>265</v>
      </c>
      <c r="B145" s="14" t="s">
        <v>185</v>
      </c>
      <c r="C145" s="14" t="s">
        <v>185</v>
      </c>
      <c r="D145" s="13" t="s">
        <v>264</v>
      </c>
      <c r="E145" s="47">
        <f>SUM(E146:E148)</f>
        <v>3486000</v>
      </c>
      <c r="F145" s="47">
        <f t="shared" ref="F145:P145" si="40">SUM(F146:F148)</f>
        <v>3486000</v>
      </c>
      <c r="G145" s="47">
        <f t="shared" si="40"/>
        <v>0</v>
      </c>
      <c r="H145" s="47">
        <f t="shared" si="40"/>
        <v>0</v>
      </c>
      <c r="I145" s="47">
        <f t="shared" si="40"/>
        <v>0</v>
      </c>
      <c r="J145" s="47">
        <f t="shared" si="40"/>
        <v>0</v>
      </c>
      <c r="K145" s="47">
        <f t="shared" si="40"/>
        <v>0</v>
      </c>
      <c r="L145" s="47">
        <f t="shared" si="40"/>
        <v>0</v>
      </c>
      <c r="M145" s="47">
        <f t="shared" si="40"/>
        <v>0</v>
      </c>
      <c r="N145" s="47">
        <f t="shared" si="40"/>
        <v>0</v>
      </c>
      <c r="O145" s="47">
        <f t="shared" si="40"/>
        <v>0</v>
      </c>
      <c r="P145" s="47">
        <f t="shared" si="40"/>
        <v>3486000</v>
      </c>
    </row>
    <row r="146" spans="1:16" s="16" customFormat="1" ht="38.4" customHeight="1">
      <c r="A146" s="12" t="s">
        <v>263</v>
      </c>
      <c r="B146" s="12" t="s">
        <v>262</v>
      </c>
      <c r="C146" s="12" t="s">
        <v>261</v>
      </c>
      <c r="D146" s="11" t="s">
        <v>260</v>
      </c>
      <c r="E146" s="48">
        <f>F146+I146</f>
        <v>1886000</v>
      </c>
      <c r="F146" s="48">
        <v>1886000</v>
      </c>
      <c r="G146" s="48">
        <v>0</v>
      </c>
      <c r="H146" s="48">
        <v>0</v>
      </c>
      <c r="I146" s="48">
        <v>0</v>
      </c>
      <c r="J146" s="48">
        <f>L146+O146</f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f t="shared" ref="P146:P182" si="41">E146 + J146</f>
        <v>1886000</v>
      </c>
    </row>
    <row r="147" spans="1:16" s="16" customFormat="1" ht="38.4" customHeight="1">
      <c r="A147" s="12" t="s">
        <v>259</v>
      </c>
      <c r="B147" s="12" t="s">
        <v>258</v>
      </c>
      <c r="C147" s="12" t="s">
        <v>254</v>
      </c>
      <c r="D147" s="11" t="s">
        <v>257</v>
      </c>
      <c r="E147" s="48">
        <f>F147+I147</f>
        <v>800000</v>
      </c>
      <c r="F147" s="48">
        <v>800000</v>
      </c>
      <c r="G147" s="48">
        <v>0</v>
      </c>
      <c r="H147" s="48">
        <v>0</v>
      </c>
      <c r="I147" s="48">
        <v>0</v>
      </c>
      <c r="J147" s="48">
        <f>L147+O147</f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f t="shared" si="41"/>
        <v>800000</v>
      </c>
    </row>
    <row r="148" spans="1:16" s="16" customFormat="1" ht="38.4" customHeight="1">
      <c r="A148" s="12" t="s">
        <v>256</v>
      </c>
      <c r="B148" s="12" t="s">
        <v>255</v>
      </c>
      <c r="C148" s="12" t="s">
        <v>254</v>
      </c>
      <c r="D148" s="11" t="s">
        <v>253</v>
      </c>
      <c r="E148" s="48">
        <f>F148+I148</f>
        <v>800000</v>
      </c>
      <c r="F148" s="48">
        <v>800000</v>
      </c>
      <c r="G148" s="48">
        <v>0</v>
      </c>
      <c r="H148" s="48">
        <v>0</v>
      </c>
      <c r="I148" s="48">
        <v>0</v>
      </c>
      <c r="J148" s="48">
        <f>L148+O148</f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f t="shared" si="41"/>
        <v>800000</v>
      </c>
    </row>
    <row r="149" spans="1:16" s="16" customFormat="1" ht="55.95" customHeight="1">
      <c r="A149" s="14" t="s">
        <v>252</v>
      </c>
      <c r="B149" s="14" t="s">
        <v>185</v>
      </c>
      <c r="C149" s="14" t="s">
        <v>185</v>
      </c>
      <c r="D149" s="13" t="s">
        <v>250</v>
      </c>
      <c r="E149" s="47">
        <f>E150</f>
        <v>20317000</v>
      </c>
      <c r="F149" s="47">
        <f t="shared" ref="F149:P150" si="42">F150</f>
        <v>1657000</v>
      </c>
      <c r="G149" s="47">
        <f t="shared" si="42"/>
        <v>962600</v>
      </c>
      <c r="H149" s="47">
        <f t="shared" si="42"/>
        <v>29700</v>
      </c>
      <c r="I149" s="47">
        <f t="shared" si="42"/>
        <v>18660000</v>
      </c>
      <c r="J149" s="47">
        <f t="shared" si="42"/>
        <v>0</v>
      </c>
      <c r="K149" s="47">
        <f t="shared" si="42"/>
        <v>0</v>
      </c>
      <c r="L149" s="47">
        <f t="shared" si="42"/>
        <v>0</v>
      </c>
      <c r="M149" s="47">
        <f t="shared" si="42"/>
        <v>0</v>
      </c>
      <c r="N149" s="47">
        <f t="shared" si="42"/>
        <v>0</v>
      </c>
      <c r="O149" s="47">
        <f t="shared" si="42"/>
        <v>0</v>
      </c>
      <c r="P149" s="47">
        <f t="shared" si="42"/>
        <v>20317000</v>
      </c>
    </row>
    <row r="150" spans="1:16" s="16" customFormat="1" ht="55.95" customHeight="1">
      <c r="A150" s="14" t="s">
        <v>251</v>
      </c>
      <c r="B150" s="14" t="s">
        <v>185</v>
      </c>
      <c r="C150" s="14" t="s">
        <v>185</v>
      </c>
      <c r="D150" s="13" t="s">
        <v>250</v>
      </c>
      <c r="E150" s="47">
        <f>E151</f>
        <v>20317000</v>
      </c>
      <c r="F150" s="47">
        <f t="shared" si="42"/>
        <v>1657000</v>
      </c>
      <c r="G150" s="47">
        <f t="shared" si="42"/>
        <v>962600</v>
      </c>
      <c r="H150" s="47">
        <f t="shared" si="42"/>
        <v>29700</v>
      </c>
      <c r="I150" s="47">
        <f t="shared" si="42"/>
        <v>18660000</v>
      </c>
      <c r="J150" s="47">
        <f t="shared" si="42"/>
        <v>0</v>
      </c>
      <c r="K150" s="47">
        <f t="shared" si="42"/>
        <v>0</v>
      </c>
      <c r="L150" s="47">
        <f t="shared" si="42"/>
        <v>0</v>
      </c>
      <c r="M150" s="47">
        <f t="shared" si="42"/>
        <v>0</v>
      </c>
      <c r="N150" s="47">
        <f t="shared" si="42"/>
        <v>0</v>
      </c>
      <c r="O150" s="47">
        <f t="shared" si="42"/>
        <v>0</v>
      </c>
      <c r="P150" s="47">
        <f t="shared" si="42"/>
        <v>20317000</v>
      </c>
    </row>
    <row r="151" spans="1:16" s="16" customFormat="1" ht="40.200000000000003" customHeight="1">
      <c r="A151" s="12" t="s">
        <v>249</v>
      </c>
      <c r="B151" s="12" t="s">
        <v>248</v>
      </c>
      <c r="C151" s="12" t="s">
        <v>247</v>
      </c>
      <c r="D151" s="11" t="s">
        <v>246</v>
      </c>
      <c r="E151" s="48">
        <f>F151+I151</f>
        <v>20317000</v>
      </c>
      <c r="F151" s="48">
        <v>1657000</v>
      </c>
      <c r="G151" s="48">
        <v>962600</v>
      </c>
      <c r="H151" s="48">
        <v>29700</v>
      </c>
      <c r="I151" s="48">
        <v>18660000</v>
      </c>
      <c r="J151" s="48">
        <f>L151+O151</f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f t="shared" si="41"/>
        <v>20317000</v>
      </c>
    </row>
    <row r="152" spans="1:16" s="16" customFormat="1" ht="60" customHeight="1">
      <c r="A152" s="14" t="s">
        <v>245</v>
      </c>
      <c r="B152" s="14" t="s">
        <v>185</v>
      </c>
      <c r="C152" s="14" t="s">
        <v>185</v>
      </c>
      <c r="D152" s="13" t="s">
        <v>243</v>
      </c>
      <c r="E152" s="47">
        <f>E153</f>
        <v>1160000</v>
      </c>
      <c r="F152" s="47">
        <f t="shared" ref="F152:P153" si="43">F153</f>
        <v>1160000</v>
      </c>
      <c r="G152" s="47">
        <f t="shared" si="43"/>
        <v>0</v>
      </c>
      <c r="H152" s="47">
        <f t="shared" si="43"/>
        <v>0</v>
      </c>
      <c r="I152" s="47">
        <f t="shared" si="43"/>
        <v>0</v>
      </c>
      <c r="J152" s="47">
        <f t="shared" si="43"/>
        <v>0</v>
      </c>
      <c r="K152" s="47">
        <f t="shared" si="43"/>
        <v>0</v>
      </c>
      <c r="L152" s="47">
        <f t="shared" si="43"/>
        <v>0</v>
      </c>
      <c r="M152" s="47">
        <f t="shared" si="43"/>
        <v>0</v>
      </c>
      <c r="N152" s="47">
        <f t="shared" si="43"/>
        <v>0</v>
      </c>
      <c r="O152" s="47">
        <f t="shared" si="43"/>
        <v>0</v>
      </c>
      <c r="P152" s="47">
        <f t="shared" si="43"/>
        <v>1160000</v>
      </c>
    </row>
    <row r="153" spans="1:16" s="16" customFormat="1" ht="60" customHeight="1">
      <c r="A153" s="14" t="s">
        <v>244</v>
      </c>
      <c r="B153" s="14" t="s">
        <v>185</v>
      </c>
      <c r="C153" s="14" t="s">
        <v>185</v>
      </c>
      <c r="D153" s="13" t="s">
        <v>243</v>
      </c>
      <c r="E153" s="47">
        <f>E154</f>
        <v>1160000</v>
      </c>
      <c r="F153" s="47">
        <f t="shared" si="43"/>
        <v>1160000</v>
      </c>
      <c r="G153" s="47">
        <f t="shared" si="43"/>
        <v>0</v>
      </c>
      <c r="H153" s="47">
        <f t="shared" si="43"/>
        <v>0</v>
      </c>
      <c r="I153" s="47">
        <f t="shared" si="43"/>
        <v>0</v>
      </c>
      <c r="J153" s="47">
        <f t="shared" si="43"/>
        <v>0</v>
      </c>
      <c r="K153" s="47">
        <f t="shared" si="43"/>
        <v>0</v>
      </c>
      <c r="L153" s="47">
        <f t="shared" si="43"/>
        <v>0</v>
      </c>
      <c r="M153" s="47">
        <f t="shared" si="43"/>
        <v>0</v>
      </c>
      <c r="N153" s="47">
        <f t="shared" si="43"/>
        <v>0</v>
      </c>
      <c r="O153" s="47">
        <f t="shared" si="43"/>
        <v>0</v>
      </c>
      <c r="P153" s="47">
        <f t="shared" si="43"/>
        <v>1160000</v>
      </c>
    </row>
    <row r="154" spans="1:16" s="16" customFormat="1" ht="42.65" customHeight="1">
      <c r="A154" s="12" t="s">
        <v>242</v>
      </c>
      <c r="B154" s="12" t="s">
        <v>217</v>
      </c>
      <c r="C154" s="12" t="s">
        <v>213</v>
      </c>
      <c r="D154" s="11" t="s">
        <v>216</v>
      </c>
      <c r="E154" s="48">
        <f>F154+I154</f>
        <v>1160000</v>
      </c>
      <c r="F154" s="48">
        <v>1160000</v>
      </c>
      <c r="G154" s="48">
        <v>0</v>
      </c>
      <c r="H154" s="48">
        <v>0</v>
      </c>
      <c r="I154" s="48">
        <v>0</v>
      </c>
      <c r="J154" s="48">
        <f>L154+O154</f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f t="shared" si="41"/>
        <v>1160000</v>
      </c>
    </row>
    <row r="155" spans="1:16" s="16" customFormat="1" ht="62.4" customHeight="1">
      <c r="A155" s="14" t="s">
        <v>241</v>
      </c>
      <c r="B155" s="14" t="s">
        <v>185</v>
      </c>
      <c r="C155" s="14" t="s">
        <v>185</v>
      </c>
      <c r="D155" s="13" t="s">
        <v>239</v>
      </c>
      <c r="E155" s="47">
        <f>E156</f>
        <v>1450000</v>
      </c>
      <c r="F155" s="47">
        <f t="shared" ref="F155:P156" si="44">F156</f>
        <v>1450000</v>
      </c>
      <c r="G155" s="47">
        <f t="shared" si="44"/>
        <v>0</v>
      </c>
      <c r="H155" s="47">
        <f t="shared" si="44"/>
        <v>0</v>
      </c>
      <c r="I155" s="47">
        <f t="shared" si="44"/>
        <v>0</v>
      </c>
      <c r="J155" s="47">
        <f t="shared" si="44"/>
        <v>0</v>
      </c>
      <c r="K155" s="47">
        <f t="shared" si="44"/>
        <v>0</v>
      </c>
      <c r="L155" s="47">
        <f t="shared" si="44"/>
        <v>0</v>
      </c>
      <c r="M155" s="47">
        <f t="shared" si="44"/>
        <v>0</v>
      </c>
      <c r="N155" s="47">
        <f t="shared" si="44"/>
        <v>0</v>
      </c>
      <c r="O155" s="47">
        <f t="shared" si="44"/>
        <v>0</v>
      </c>
      <c r="P155" s="47">
        <f t="shared" si="44"/>
        <v>1450000</v>
      </c>
    </row>
    <row r="156" spans="1:16" s="16" customFormat="1" ht="62.4" customHeight="1">
      <c r="A156" s="14" t="s">
        <v>240</v>
      </c>
      <c r="B156" s="14" t="s">
        <v>185</v>
      </c>
      <c r="C156" s="14" t="s">
        <v>185</v>
      </c>
      <c r="D156" s="13" t="s">
        <v>239</v>
      </c>
      <c r="E156" s="47">
        <f>E157</f>
        <v>1450000</v>
      </c>
      <c r="F156" s="47">
        <f t="shared" si="44"/>
        <v>1450000</v>
      </c>
      <c r="G156" s="47">
        <f t="shared" si="44"/>
        <v>0</v>
      </c>
      <c r="H156" s="47">
        <f t="shared" si="44"/>
        <v>0</v>
      </c>
      <c r="I156" s="47">
        <f t="shared" si="44"/>
        <v>0</v>
      </c>
      <c r="J156" s="47">
        <f t="shared" si="44"/>
        <v>0</v>
      </c>
      <c r="K156" s="47">
        <f t="shared" si="44"/>
        <v>0</v>
      </c>
      <c r="L156" s="47">
        <f t="shared" si="44"/>
        <v>0</v>
      </c>
      <c r="M156" s="47">
        <f t="shared" si="44"/>
        <v>0</v>
      </c>
      <c r="N156" s="47">
        <f t="shared" si="44"/>
        <v>0</v>
      </c>
      <c r="O156" s="47">
        <f t="shared" si="44"/>
        <v>0</v>
      </c>
      <c r="P156" s="47">
        <f t="shared" si="44"/>
        <v>1450000</v>
      </c>
    </row>
    <row r="157" spans="1:16" s="16" customFormat="1" ht="42.65" customHeight="1">
      <c r="A157" s="12" t="s">
        <v>238</v>
      </c>
      <c r="B157" s="12" t="s">
        <v>237</v>
      </c>
      <c r="C157" s="12" t="s">
        <v>213</v>
      </c>
      <c r="D157" s="11" t="s">
        <v>236</v>
      </c>
      <c r="E157" s="48">
        <f>F157+I157</f>
        <v>1450000</v>
      </c>
      <c r="F157" s="48">
        <v>1450000</v>
      </c>
      <c r="G157" s="48">
        <v>0</v>
      </c>
      <c r="H157" s="48">
        <v>0</v>
      </c>
      <c r="I157" s="48">
        <v>0</v>
      </c>
      <c r="J157" s="48">
        <f>L157+O157</f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f t="shared" si="41"/>
        <v>1450000</v>
      </c>
    </row>
    <row r="158" spans="1:16" s="16" customFormat="1" ht="90.65" customHeight="1">
      <c r="A158" s="14" t="s">
        <v>235</v>
      </c>
      <c r="B158" s="14" t="s">
        <v>185</v>
      </c>
      <c r="C158" s="14" t="s">
        <v>185</v>
      </c>
      <c r="D158" s="13" t="s">
        <v>895</v>
      </c>
      <c r="E158" s="47">
        <f>E159</f>
        <v>25950000</v>
      </c>
      <c r="F158" s="47">
        <f t="shared" ref="F158:P158" si="45">F159</f>
        <v>16349200</v>
      </c>
      <c r="G158" s="47">
        <f t="shared" si="45"/>
        <v>0</v>
      </c>
      <c r="H158" s="47">
        <f t="shared" si="45"/>
        <v>0</v>
      </c>
      <c r="I158" s="47">
        <f t="shared" si="45"/>
        <v>9600800</v>
      </c>
      <c r="J158" s="47">
        <f t="shared" si="45"/>
        <v>7649500</v>
      </c>
      <c r="K158" s="47">
        <f t="shared" si="45"/>
        <v>7500000</v>
      </c>
      <c r="L158" s="47">
        <f t="shared" si="45"/>
        <v>0</v>
      </c>
      <c r="M158" s="47">
        <f t="shared" si="45"/>
        <v>0</v>
      </c>
      <c r="N158" s="47">
        <f t="shared" si="45"/>
        <v>0</v>
      </c>
      <c r="O158" s="47">
        <f t="shared" si="45"/>
        <v>7649500</v>
      </c>
      <c r="P158" s="47">
        <f t="shared" si="45"/>
        <v>33599500</v>
      </c>
    </row>
    <row r="159" spans="1:16" s="16" customFormat="1" ht="87.65" customHeight="1">
      <c r="A159" s="14" t="s">
        <v>234</v>
      </c>
      <c r="B159" s="14" t="s">
        <v>185</v>
      </c>
      <c r="C159" s="14" t="s">
        <v>185</v>
      </c>
      <c r="D159" s="13" t="s">
        <v>895</v>
      </c>
      <c r="E159" s="47">
        <f>SUM(E160:E167)</f>
        <v>25950000</v>
      </c>
      <c r="F159" s="47">
        <f t="shared" ref="F159:P159" si="46">SUM(F160:F167)</f>
        <v>16349200</v>
      </c>
      <c r="G159" s="47">
        <f t="shared" si="46"/>
        <v>0</v>
      </c>
      <c r="H159" s="47">
        <f t="shared" si="46"/>
        <v>0</v>
      </c>
      <c r="I159" s="47">
        <f t="shared" si="46"/>
        <v>9600800</v>
      </c>
      <c r="J159" s="47">
        <f t="shared" si="46"/>
        <v>7649500</v>
      </c>
      <c r="K159" s="47">
        <f t="shared" si="46"/>
        <v>7500000</v>
      </c>
      <c r="L159" s="47">
        <f t="shared" si="46"/>
        <v>0</v>
      </c>
      <c r="M159" s="47">
        <f t="shared" si="46"/>
        <v>0</v>
      </c>
      <c r="N159" s="47">
        <f t="shared" si="46"/>
        <v>0</v>
      </c>
      <c r="O159" s="47">
        <f t="shared" si="46"/>
        <v>7649500</v>
      </c>
      <c r="P159" s="47">
        <f t="shared" si="46"/>
        <v>33599500</v>
      </c>
    </row>
    <row r="160" spans="1:16" s="16" customFormat="1" ht="84" customHeight="1">
      <c r="A160" s="12" t="s">
        <v>233</v>
      </c>
      <c r="B160" s="12" t="s">
        <v>232</v>
      </c>
      <c r="C160" s="12" t="s">
        <v>231</v>
      </c>
      <c r="D160" s="11" t="s">
        <v>230</v>
      </c>
      <c r="E160" s="48">
        <f t="shared" ref="E160:E167" si="47">F160+I160</f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f t="shared" ref="J160:J167" si="48">L160+O160</f>
        <v>5000000</v>
      </c>
      <c r="K160" s="48">
        <v>5000000</v>
      </c>
      <c r="L160" s="48">
        <v>0</v>
      </c>
      <c r="M160" s="48">
        <v>0</v>
      </c>
      <c r="N160" s="48">
        <v>0</v>
      </c>
      <c r="O160" s="48">
        <v>5000000</v>
      </c>
      <c r="P160" s="48">
        <f t="shared" si="41"/>
        <v>5000000</v>
      </c>
    </row>
    <row r="161" spans="1:16" s="16" customFormat="1" ht="70.95" customHeight="1">
      <c r="A161" s="12" t="s">
        <v>229</v>
      </c>
      <c r="B161" s="12" t="s">
        <v>228</v>
      </c>
      <c r="C161" s="12" t="s">
        <v>224</v>
      </c>
      <c r="D161" s="11" t="s">
        <v>227</v>
      </c>
      <c r="E161" s="48">
        <f t="shared" si="47"/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f t="shared" si="48"/>
        <v>2500000</v>
      </c>
      <c r="K161" s="48">
        <v>2500000</v>
      </c>
      <c r="L161" s="48">
        <v>0</v>
      </c>
      <c r="M161" s="48">
        <v>0</v>
      </c>
      <c r="N161" s="48">
        <v>0</v>
      </c>
      <c r="O161" s="48">
        <v>2500000</v>
      </c>
      <c r="P161" s="48">
        <f t="shared" si="41"/>
        <v>2500000</v>
      </c>
    </row>
    <row r="162" spans="1:16" s="16" customFormat="1" ht="111" customHeight="1">
      <c r="A162" s="12" t="s">
        <v>226</v>
      </c>
      <c r="B162" s="12" t="s">
        <v>225</v>
      </c>
      <c r="C162" s="12" t="s">
        <v>224</v>
      </c>
      <c r="D162" s="11" t="s">
        <v>223</v>
      </c>
      <c r="E162" s="48">
        <f t="shared" si="47"/>
        <v>950000</v>
      </c>
      <c r="F162" s="48">
        <v>0</v>
      </c>
      <c r="G162" s="48">
        <v>0</v>
      </c>
      <c r="H162" s="48">
        <v>0</v>
      </c>
      <c r="I162" s="48">
        <v>950000</v>
      </c>
      <c r="J162" s="48">
        <f t="shared" si="48"/>
        <v>149500</v>
      </c>
      <c r="K162" s="48">
        <v>0</v>
      </c>
      <c r="L162" s="48">
        <v>0</v>
      </c>
      <c r="M162" s="48">
        <v>0</v>
      </c>
      <c r="N162" s="48">
        <v>0</v>
      </c>
      <c r="O162" s="48">
        <v>149500</v>
      </c>
      <c r="P162" s="48">
        <f t="shared" si="41"/>
        <v>1099500</v>
      </c>
    </row>
    <row r="163" spans="1:16" s="16" customFormat="1" ht="56.4" customHeight="1">
      <c r="A163" s="12" t="s">
        <v>222</v>
      </c>
      <c r="B163" s="12" t="s">
        <v>221</v>
      </c>
      <c r="C163" s="12" t="s">
        <v>220</v>
      </c>
      <c r="D163" s="11" t="s">
        <v>219</v>
      </c>
      <c r="E163" s="48">
        <f t="shared" si="47"/>
        <v>18400000</v>
      </c>
      <c r="F163" s="48">
        <v>12900000</v>
      </c>
      <c r="G163" s="48">
        <v>0</v>
      </c>
      <c r="H163" s="48">
        <v>0</v>
      </c>
      <c r="I163" s="48">
        <v>5500000</v>
      </c>
      <c r="J163" s="48">
        <f t="shared" si="48"/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f t="shared" si="41"/>
        <v>18400000</v>
      </c>
    </row>
    <row r="164" spans="1:16" s="16" customFormat="1" ht="50.4" customHeight="1">
      <c r="A164" s="12" t="s">
        <v>218</v>
      </c>
      <c r="B164" s="12" t="s">
        <v>217</v>
      </c>
      <c r="C164" s="12" t="s">
        <v>213</v>
      </c>
      <c r="D164" s="11" t="s">
        <v>216</v>
      </c>
      <c r="E164" s="48">
        <f t="shared" si="47"/>
        <v>2298000</v>
      </c>
      <c r="F164" s="48">
        <v>1647200</v>
      </c>
      <c r="G164" s="48">
        <v>0</v>
      </c>
      <c r="H164" s="48">
        <v>0</v>
      </c>
      <c r="I164" s="48">
        <v>650800</v>
      </c>
      <c r="J164" s="48">
        <f t="shared" si="48"/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f t="shared" si="41"/>
        <v>2298000</v>
      </c>
    </row>
    <row r="165" spans="1:16" s="16" customFormat="1" ht="39" customHeight="1">
      <c r="A165" s="12" t="s">
        <v>215</v>
      </c>
      <c r="B165" s="12" t="s">
        <v>214</v>
      </c>
      <c r="C165" s="12" t="s">
        <v>213</v>
      </c>
      <c r="D165" s="11" t="s">
        <v>212</v>
      </c>
      <c r="E165" s="48">
        <f t="shared" si="47"/>
        <v>2000000</v>
      </c>
      <c r="F165" s="48">
        <v>0</v>
      </c>
      <c r="G165" s="48">
        <v>0</v>
      </c>
      <c r="H165" s="48">
        <v>0</v>
      </c>
      <c r="I165" s="48">
        <v>2000000</v>
      </c>
      <c r="J165" s="48">
        <f t="shared" si="48"/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f t="shared" si="41"/>
        <v>2000000</v>
      </c>
    </row>
    <row r="166" spans="1:16" s="16" customFormat="1" ht="47.4" customHeight="1">
      <c r="A166" s="12" t="s">
        <v>211</v>
      </c>
      <c r="B166" s="12" t="s">
        <v>210</v>
      </c>
      <c r="C166" s="12" t="s">
        <v>209</v>
      </c>
      <c r="D166" s="11" t="s">
        <v>208</v>
      </c>
      <c r="E166" s="48">
        <f t="shared" si="47"/>
        <v>1100000</v>
      </c>
      <c r="F166" s="48">
        <v>600000</v>
      </c>
      <c r="G166" s="48">
        <v>0</v>
      </c>
      <c r="H166" s="48">
        <v>0</v>
      </c>
      <c r="I166" s="48">
        <v>500000</v>
      </c>
      <c r="J166" s="48">
        <f t="shared" si="48"/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f t="shared" si="41"/>
        <v>1100000</v>
      </c>
    </row>
    <row r="167" spans="1:16" s="16" customFormat="1" ht="100.2" customHeight="1">
      <c r="A167" s="12" t="s">
        <v>207</v>
      </c>
      <c r="B167" s="12" t="s">
        <v>206</v>
      </c>
      <c r="C167" s="12" t="s">
        <v>181</v>
      </c>
      <c r="D167" s="11" t="s">
        <v>205</v>
      </c>
      <c r="E167" s="48">
        <f t="shared" si="47"/>
        <v>1202000</v>
      </c>
      <c r="F167" s="48">
        <v>1202000</v>
      </c>
      <c r="G167" s="48">
        <v>0</v>
      </c>
      <c r="H167" s="48">
        <v>0</v>
      </c>
      <c r="I167" s="48"/>
      <c r="J167" s="48">
        <f t="shared" si="48"/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f t="shared" si="41"/>
        <v>1202000</v>
      </c>
    </row>
    <row r="168" spans="1:16" s="16" customFormat="1" ht="69.650000000000006" customHeight="1">
      <c r="A168" s="14" t="s">
        <v>204</v>
      </c>
      <c r="B168" s="14" t="s">
        <v>185</v>
      </c>
      <c r="C168" s="14" t="s">
        <v>185</v>
      </c>
      <c r="D168" s="13" t="s">
        <v>202</v>
      </c>
      <c r="E168" s="47">
        <f>E169</f>
        <v>0</v>
      </c>
      <c r="F168" s="47">
        <f t="shared" ref="F168:P169" si="49">F169</f>
        <v>0</v>
      </c>
      <c r="G168" s="47">
        <f t="shared" si="49"/>
        <v>0</v>
      </c>
      <c r="H168" s="47">
        <f t="shared" si="49"/>
        <v>0</v>
      </c>
      <c r="I168" s="47">
        <f t="shared" si="49"/>
        <v>0</v>
      </c>
      <c r="J168" s="47">
        <f t="shared" si="49"/>
        <v>8846000</v>
      </c>
      <c r="K168" s="47">
        <f t="shared" si="49"/>
        <v>0</v>
      </c>
      <c r="L168" s="47">
        <f t="shared" si="49"/>
        <v>4806000</v>
      </c>
      <c r="M168" s="47">
        <f t="shared" si="49"/>
        <v>0</v>
      </c>
      <c r="N168" s="47">
        <f t="shared" si="49"/>
        <v>0</v>
      </c>
      <c r="O168" s="47">
        <f t="shared" si="49"/>
        <v>4040000</v>
      </c>
      <c r="P168" s="47">
        <f t="shared" si="49"/>
        <v>8846000</v>
      </c>
    </row>
    <row r="169" spans="1:16" s="16" customFormat="1" ht="69.650000000000006" customHeight="1">
      <c r="A169" s="14" t="s">
        <v>203</v>
      </c>
      <c r="B169" s="14" t="s">
        <v>185</v>
      </c>
      <c r="C169" s="14" t="s">
        <v>185</v>
      </c>
      <c r="D169" s="13" t="s">
        <v>202</v>
      </c>
      <c r="E169" s="47">
        <f>E170</f>
        <v>0</v>
      </c>
      <c r="F169" s="47">
        <f t="shared" si="49"/>
        <v>0</v>
      </c>
      <c r="G169" s="47">
        <f t="shared" si="49"/>
        <v>0</v>
      </c>
      <c r="H169" s="47">
        <f t="shared" si="49"/>
        <v>0</v>
      </c>
      <c r="I169" s="47">
        <f t="shared" si="49"/>
        <v>0</v>
      </c>
      <c r="J169" s="47">
        <f t="shared" si="49"/>
        <v>8846000</v>
      </c>
      <c r="K169" s="47">
        <f t="shared" si="49"/>
        <v>0</v>
      </c>
      <c r="L169" s="47">
        <f t="shared" si="49"/>
        <v>4806000</v>
      </c>
      <c r="M169" s="47">
        <f t="shared" si="49"/>
        <v>0</v>
      </c>
      <c r="N169" s="47">
        <f t="shared" si="49"/>
        <v>0</v>
      </c>
      <c r="O169" s="47">
        <f t="shared" si="49"/>
        <v>4040000</v>
      </c>
      <c r="P169" s="47">
        <f t="shared" si="49"/>
        <v>8846000</v>
      </c>
    </row>
    <row r="170" spans="1:16" s="16" customFormat="1" ht="42" customHeight="1">
      <c r="A170" s="12" t="s">
        <v>201</v>
      </c>
      <c r="B170" s="12" t="s">
        <v>200</v>
      </c>
      <c r="C170" s="12" t="s">
        <v>199</v>
      </c>
      <c r="D170" s="11" t="s">
        <v>198</v>
      </c>
      <c r="E170" s="48">
        <f>F170+I170</f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f>L170+O170</f>
        <v>8846000</v>
      </c>
      <c r="K170" s="48">
        <v>0</v>
      </c>
      <c r="L170" s="48">
        <v>4806000</v>
      </c>
      <c r="M170" s="48">
        <v>0</v>
      </c>
      <c r="N170" s="48">
        <v>0</v>
      </c>
      <c r="O170" s="48">
        <v>4040000</v>
      </c>
      <c r="P170" s="48">
        <f t="shared" si="41"/>
        <v>8846000</v>
      </c>
    </row>
    <row r="171" spans="1:16" s="16" customFormat="1" ht="70.2" customHeight="1">
      <c r="A171" s="14" t="s">
        <v>197</v>
      </c>
      <c r="B171" s="14" t="s">
        <v>185</v>
      </c>
      <c r="C171" s="14" t="s">
        <v>185</v>
      </c>
      <c r="D171" s="13" t="s">
        <v>916</v>
      </c>
      <c r="E171" s="47">
        <f>E172</f>
        <v>29836500</v>
      </c>
      <c r="F171" s="47">
        <f t="shared" ref="F171:P171" si="50">F172</f>
        <v>29836500</v>
      </c>
      <c r="G171" s="47">
        <f t="shared" si="50"/>
        <v>17216000</v>
      </c>
      <c r="H171" s="47">
        <f t="shared" si="50"/>
        <v>604000</v>
      </c>
      <c r="I171" s="47">
        <f t="shared" si="50"/>
        <v>0</v>
      </c>
      <c r="J171" s="47">
        <f t="shared" si="50"/>
        <v>4000000</v>
      </c>
      <c r="K171" s="47">
        <f t="shared" si="50"/>
        <v>4000000</v>
      </c>
      <c r="L171" s="47">
        <f t="shared" si="50"/>
        <v>0</v>
      </c>
      <c r="M171" s="47">
        <f t="shared" si="50"/>
        <v>0</v>
      </c>
      <c r="N171" s="47">
        <f t="shared" si="50"/>
        <v>0</v>
      </c>
      <c r="O171" s="47">
        <f t="shared" si="50"/>
        <v>4000000</v>
      </c>
      <c r="P171" s="47">
        <f t="shared" si="50"/>
        <v>33836500</v>
      </c>
    </row>
    <row r="172" spans="1:16" s="16" customFormat="1" ht="69.650000000000006" customHeight="1">
      <c r="A172" s="14" t="s">
        <v>196</v>
      </c>
      <c r="B172" s="14" t="s">
        <v>185</v>
      </c>
      <c r="C172" s="14" t="s">
        <v>185</v>
      </c>
      <c r="D172" s="13" t="s">
        <v>916</v>
      </c>
      <c r="E172" s="47">
        <f>SUM(E173:E174)</f>
        <v>29836500</v>
      </c>
      <c r="F172" s="47">
        <f t="shared" ref="F172:P172" si="51">SUM(F173:F174)</f>
        <v>29836500</v>
      </c>
      <c r="G172" s="47">
        <f t="shared" si="51"/>
        <v>17216000</v>
      </c>
      <c r="H172" s="47">
        <f t="shared" si="51"/>
        <v>604000</v>
      </c>
      <c r="I172" s="47">
        <f t="shared" si="51"/>
        <v>0</v>
      </c>
      <c r="J172" s="47">
        <f t="shared" si="51"/>
        <v>4000000</v>
      </c>
      <c r="K172" s="47">
        <f t="shared" si="51"/>
        <v>4000000</v>
      </c>
      <c r="L172" s="47">
        <f t="shared" si="51"/>
        <v>0</v>
      </c>
      <c r="M172" s="47">
        <f t="shared" si="51"/>
        <v>0</v>
      </c>
      <c r="N172" s="47">
        <f t="shared" si="51"/>
        <v>0</v>
      </c>
      <c r="O172" s="47">
        <f t="shared" si="51"/>
        <v>4000000</v>
      </c>
      <c r="P172" s="47">
        <f t="shared" si="51"/>
        <v>33836500</v>
      </c>
    </row>
    <row r="173" spans="1:16" s="16" customFormat="1" ht="73.95" customHeight="1">
      <c r="A173" s="12" t="s">
        <v>195</v>
      </c>
      <c r="B173" s="12" t="s">
        <v>194</v>
      </c>
      <c r="C173" s="12" t="s">
        <v>193</v>
      </c>
      <c r="D173" s="11" t="s">
        <v>192</v>
      </c>
      <c r="E173" s="48">
        <f>F173+I173</f>
        <v>20230500</v>
      </c>
      <c r="F173" s="48">
        <v>20230500</v>
      </c>
      <c r="G173" s="48">
        <v>10066000</v>
      </c>
      <c r="H173" s="48">
        <v>400000</v>
      </c>
      <c r="I173" s="48">
        <v>0</v>
      </c>
      <c r="J173" s="48">
        <f>L173+O173</f>
        <v>3500000</v>
      </c>
      <c r="K173" s="48">
        <v>3500000</v>
      </c>
      <c r="L173" s="48">
        <v>0</v>
      </c>
      <c r="M173" s="48">
        <v>0</v>
      </c>
      <c r="N173" s="48">
        <v>0</v>
      </c>
      <c r="O173" s="48">
        <v>3500000</v>
      </c>
      <c r="P173" s="48">
        <f t="shared" si="41"/>
        <v>23730500</v>
      </c>
    </row>
    <row r="174" spans="1:16" s="16" customFormat="1" ht="50.4" customHeight="1">
      <c r="A174" s="12" t="s">
        <v>191</v>
      </c>
      <c r="B174" s="12" t="s">
        <v>190</v>
      </c>
      <c r="C174" s="12" t="s">
        <v>189</v>
      </c>
      <c r="D174" s="11" t="s">
        <v>188</v>
      </c>
      <c r="E174" s="48">
        <f>F174+I174</f>
        <v>9606000</v>
      </c>
      <c r="F174" s="48">
        <v>9606000</v>
      </c>
      <c r="G174" s="48">
        <v>7150000</v>
      </c>
      <c r="H174" s="48">
        <v>204000</v>
      </c>
      <c r="I174" s="48">
        <v>0</v>
      </c>
      <c r="J174" s="48">
        <f>L174+O174</f>
        <v>500000</v>
      </c>
      <c r="K174" s="48">
        <v>500000</v>
      </c>
      <c r="L174" s="48">
        <v>0</v>
      </c>
      <c r="M174" s="48">
        <v>0</v>
      </c>
      <c r="N174" s="48">
        <v>0</v>
      </c>
      <c r="O174" s="48">
        <v>500000</v>
      </c>
      <c r="P174" s="48">
        <f t="shared" si="41"/>
        <v>10106000</v>
      </c>
    </row>
    <row r="175" spans="1:16" s="16" customFormat="1" ht="65.400000000000006" customHeight="1">
      <c r="A175" s="14" t="s">
        <v>187</v>
      </c>
      <c r="B175" s="14" t="s">
        <v>185</v>
      </c>
      <c r="C175" s="14" t="s">
        <v>185</v>
      </c>
      <c r="D175" s="13" t="s">
        <v>184</v>
      </c>
      <c r="E175" s="47">
        <f>E176</f>
        <v>102207800</v>
      </c>
      <c r="F175" s="47">
        <f t="shared" ref="F175:P175" si="52">F176</f>
        <v>67207800</v>
      </c>
      <c r="G175" s="47">
        <f t="shared" si="52"/>
        <v>0</v>
      </c>
      <c r="H175" s="47">
        <f t="shared" si="52"/>
        <v>0</v>
      </c>
      <c r="I175" s="47">
        <f t="shared" si="52"/>
        <v>0</v>
      </c>
      <c r="J175" s="47">
        <f t="shared" si="52"/>
        <v>0</v>
      </c>
      <c r="K175" s="47">
        <f t="shared" si="52"/>
        <v>0</v>
      </c>
      <c r="L175" s="47">
        <f t="shared" si="52"/>
        <v>0</v>
      </c>
      <c r="M175" s="47">
        <f t="shared" si="52"/>
        <v>0</v>
      </c>
      <c r="N175" s="47">
        <f t="shared" si="52"/>
        <v>0</v>
      </c>
      <c r="O175" s="47">
        <f t="shared" si="52"/>
        <v>0</v>
      </c>
      <c r="P175" s="47">
        <f t="shared" si="52"/>
        <v>102207800</v>
      </c>
    </row>
    <row r="176" spans="1:16" s="16" customFormat="1" ht="59.4" customHeight="1">
      <c r="A176" s="14" t="s">
        <v>186</v>
      </c>
      <c r="B176" s="14" t="s">
        <v>185</v>
      </c>
      <c r="C176" s="14" t="s">
        <v>185</v>
      </c>
      <c r="D176" s="13" t="s">
        <v>184</v>
      </c>
      <c r="E176" s="47">
        <f>E177+E178</f>
        <v>102207800</v>
      </c>
      <c r="F176" s="47">
        <f t="shared" ref="F176:P176" si="53">F177+F178</f>
        <v>67207800</v>
      </c>
      <c r="G176" s="47">
        <f t="shared" si="53"/>
        <v>0</v>
      </c>
      <c r="H176" s="47">
        <f t="shared" si="53"/>
        <v>0</v>
      </c>
      <c r="I176" s="47">
        <f t="shared" si="53"/>
        <v>0</v>
      </c>
      <c r="J176" s="47">
        <f t="shared" si="53"/>
        <v>0</v>
      </c>
      <c r="K176" s="47">
        <f t="shared" si="53"/>
        <v>0</v>
      </c>
      <c r="L176" s="47">
        <f t="shared" si="53"/>
        <v>0</v>
      </c>
      <c r="M176" s="47">
        <f t="shared" si="53"/>
        <v>0</v>
      </c>
      <c r="N176" s="47">
        <f t="shared" si="53"/>
        <v>0</v>
      </c>
      <c r="O176" s="47">
        <f t="shared" si="53"/>
        <v>0</v>
      </c>
      <c r="P176" s="47">
        <f t="shared" si="53"/>
        <v>102207800</v>
      </c>
    </row>
    <row r="177" spans="1:16" s="16" customFormat="1" ht="44.4" customHeight="1">
      <c r="A177" s="12" t="s">
        <v>183</v>
      </c>
      <c r="B177" s="12" t="s">
        <v>182</v>
      </c>
      <c r="C177" s="12" t="s">
        <v>181</v>
      </c>
      <c r="D177" s="11" t="s">
        <v>180</v>
      </c>
      <c r="E177" s="48">
        <v>35000000</v>
      </c>
      <c r="F177" s="48">
        <v>0</v>
      </c>
      <c r="G177" s="48">
        <v>0</v>
      </c>
      <c r="H177" s="48">
        <v>0</v>
      </c>
      <c r="I177" s="48">
        <v>0</v>
      </c>
      <c r="J177" s="48">
        <f>L177+O177</f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f t="shared" si="41"/>
        <v>35000000</v>
      </c>
    </row>
    <row r="178" spans="1:16" s="16" customFormat="1" ht="118.2" customHeight="1">
      <c r="A178" s="12" t="s">
        <v>179</v>
      </c>
      <c r="B178" s="12" t="s">
        <v>178</v>
      </c>
      <c r="C178" s="12" t="s">
        <v>177</v>
      </c>
      <c r="D178" s="11" t="s">
        <v>176</v>
      </c>
      <c r="E178" s="48">
        <f>F178+I178</f>
        <v>67207800</v>
      </c>
      <c r="F178" s="48">
        <v>67207800</v>
      </c>
      <c r="G178" s="48">
        <v>0</v>
      </c>
      <c r="H178" s="48">
        <v>0</v>
      </c>
      <c r="I178" s="48">
        <v>0</v>
      </c>
      <c r="J178" s="48">
        <f>L178+O178</f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f t="shared" si="41"/>
        <v>67207800</v>
      </c>
    </row>
    <row r="179" spans="1:16" s="16" customFormat="1" ht="70.2" customHeight="1">
      <c r="A179" s="14">
        <v>5100000</v>
      </c>
      <c r="B179" s="12"/>
      <c r="C179" s="12"/>
      <c r="D179" s="13" t="s">
        <v>884</v>
      </c>
      <c r="E179" s="47">
        <f>E180</f>
        <v>31225200</v>
      </c>
      <c r="F179" s="47">
        <f t="shared" ref="F179:P179" si="54">F180</f>
        <v>31225200</v>
      </c>
      <c r="G179" s="47">
        <f t="shared" si="54"/>
        <v>9000000</v>
      </c>
      <c r="H179" s="47">
        <f t="shared" si="54"/>
        <v>30000</v>
      </c>
      <c r="I179" s="47">
        <f t="shared" si="54"/>
        <v>0</v>
      </c>
      <c r="J179" s="47">
        <f t="shared" si="54"/>
        <v>0</v>
      </c>
      <c r="K179" s="47">
        <f t="shared" si="54"/>
        <v>0</v>
      </c>
      <c r="L179" s="47">
        <f t="shared" si="54"/>
        <v>0</v>
      </c>
      <c r="M179" s="47">
        <f t="shared" si="54"/>
        <v>0</v>
      </c>
      <c r="N179" s="47">
        <f t="shared" si="54"/>
        <v>0</v>
      </c>
      <c r="O179" s="47">
        <f t="shared" si="54"/>
        <v>0</v>
      </c>
      <c r="P179" s="47">
        <f t="shared" si="54"/>
        <v>31225200</v>
      </c>
    </row>
    <row r="180" spans="1:16" s="16" customFormat="1" ht="68.400000000000006" customHeight="1">
      <c r="A180" s="14">
        <v>5110000</v>
      </c>
      <c r="B180" s="12"/>
      <c r="C180" s="12"/>
      <c r="D180" s="13" t="s">
        <v>884</v>
      </c>
      <c r="E180" s="47">
        <f>SUM(E181:E182)</f>
        <v>31225200</v>
      </c>
      <c r="F180" s="47">
        <f t="shared" ref="F180:P180" si="55">SUM(F181:F182)</f>
        <v>31225200</v>
      </c>
      <c r="G180" s="47">
        <f t="shared" si="55"/>
        <v>9000000</v>
      </c>
      <c r="H180" s="47">
        <f t="shared" si="55"/>
        <v>30000</v>
      </c>
      <c r="I180" s="47">
        <f t="shared" si="55"/>
        <v>0</v>
      </c>
      <c r="J180" s="47">
        <f t="shared" si="55"/>
        <v>0</v>
      </c>
      <c r="K180" s="47">
        <f t="shared" si="55"/>
        <v>0</v>
      </c>
      <c r="L180" s="47">
        <f t="shared" si="55"/>
        <v>0</v>
      </c>
      <c r="M180" s="47">
        <f t="shared" si="55"/>
        <v>0</v>
      </c>
      <c r="N180" s="47">
        <f t="shared" si="55"/>
        <v>0</v>
      </c>
      <c r="O180" s="47">
        <f t="shared" si="55"/>
        <v>0</v>
      </c>
      <c r="P180" s="47">
        <f t="shared" si="55"/>
        <v>31225200</v>
      </c>
    </row>
    <row r="181" spans="1:16" s="16" customFormat="1" ht="45" customHeight="1">
      <c r="A181" s="12" t="s">
        <v>175</v>
      </c>
      <c r="B181" s="12" t="s">
        <v>174</v>
      </c>
      <c r="C181" s="12" t="s">
        <v>173</v>
      </c>
      <c r="D181" s="11" t="s">
        <v>172</v>
      </c>
      <c r="E181" s="48">
        <f>F181+I181</f>
        <v>19500000</v>
      </c>
      <c r="F181" s="48">
        <v>19500000</v>
      </c>
      <c r="G181" s="48">
        <v>0</v>
      </c>
      <c r="H181" s="48">
        <v>0</v>
      </c>
      <c r="I181" s="48">
        <v>0</v>
      </c>
      <c r="J181" s="48">
        <f>L181+O181</f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f t="shared" si="41"/>
        <v>19500000</v>
      </c>
    </row>
    <row r="182" spans="1:16" s="16" customFormat="1" ht="64.2" customHeight="1">
      <c r="A182" s="12" t="s">
        <v>171</v>
      </c>
      <c r="B182" s="12" t="s">
        <v>170</v>
      </c>
      <c r="C182" s="12" t="s">
        <v>169</v>
      </c>
      <c r="D182" s="11" t="s">
        <v>168</v>
      </c>
      <c r="E182" s="48">
        <f>F182+I182</f>
        <v>11725200</v>
      </c>
      <c r="F182" s="48">
        <v>11725200</v>
      </c>
      <c r="G182" s="48">
        <v>9000000</v>
      </c>
      <c r="H182" s="48">
        <v>30000</v>
      </c>
      <c r="I182" s="48">
        <v>0</v>
      </c>
      <c r="J182" s="48">
        <f>L182+O182</f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f t="shared" si="41"/>
        <v>11725200</v>
      </c>
    </row>
    <row r="183" spans="1:16" s="16" customFormat="1" ht="31.95" customHeight="1">
      <c r="A183" s="14" t="s">
        <v>148</v>
      </c>
      <c r="B183" s="14" t="s">
        <v>148</v>
      </c>
      <c r="C183" s="14" t="s">
        <v>148</v>
      </c>
      <c r="D183" s="10" t="s">
        <v>167</v>
      </c>
      <c r="E183" s="47">
        <f t="shared" ref="E183:P183" si="56">E14+E29+E36+E67+E87+E105+E110+E121+E126+E131+E134+E139+E144+E149+E152+E155+E158+E168+E171+E175+E179</f>
        <v>1954922700</v>
      </c>
      <c r="F183" s="47">
        <f t="shared" si="56"/>
        <v>1825461900</v>
      </c>
      <c r="G183" s="47">
        <f t="shared" si="56"/>
        <v>654868300</v>
      </c>
      <c r="H183" s="47">
        <f t="shared" si="56"/>
        <v>116270000</v>
      </c>
      <c r="I183" s="47">
        <f t="shared" si="56"/>
        <v>94460800</v>
      </c>
      <c r="J183" s="47">
        <f t="shared" si="56"/>
        <v>279652400</v>
      </c>
      <c r="K183" s="47">
        <f t="shared" si="56"/>
        <v>153523200</v>
      </c>
      <c r="L183" s="47">
        <f t="shared" si="56"/>
        <v>114509700</v>
      </c>
      <c r="M183" s="47">
        <f t="shared" si="56"/>
        <v>14109400</v>
      </c>
      <c r="N183" s="47">
        <f t="shared" si="56"/>
        <v>6964700</v>
      </c>
      <c r="O183" s="47">
        <f t="shared" si="56"/>
        <v>165142700</v>
      </c>
      <c r="P183" s="47">
        <f t="shared" si="56"/>
        <v>2234575100</v>
      </c>
    </row>
    <row r="184" spans="1:16" s="46" customFormat="1" ht="15.45">
      <c r="A184" s="43"/>
      <c r="B184" s="43"/>
      <c r="C184" s="43"/>
      <c r="D184" s="44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98">
        <f>'Додаток 1'!C81-'Додаток 4'!P19-'Додаток 3'!P183</f>
        <v>0</v>
      </c>
    </row>
    <row r="185" spans="1:16" s="46" customFormat="1" ht="15.45">
      <c r="A185" s="43"/>
      <c r="B185" s="43"/>
      <c r="C185" s="43"/>
      <c r="D185" s="44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</row>
    <row r="186" spans="1:16" ht="68.400000000000006" customHeight="1">
      <c r="B186" s="124" t="s">
        <v>149</v>
      </c>
      <c r="C186" s="124"/>
      <c r="D186" s="124"/>
      <c r="E186" s="124"/>
      <c r="N186" s="125" t="s">
        <v>150</v>
      </c>
      <c r="O186" s="125"/>
    </row>
  </sheetData>
  <mergeCells count="24">
    <mergeCell ref="N186:O186"/>
    <mergeCell ref="G11:G12"/>
    <mergeCell ref="H11:H12"/>
    <mergeCell ref="I10:I12"/>
    <mergeCell ref="J9:O9"/>
    <mergeCell ref="M10:N10"/>
    <mergeCell ref="J10:J12"/>
    <mergeCell ref="D9:D12"/>
    <mergeCell ref="O10:O12"/>
    <mergeCell ref="E10:E12"/>
    <mergeCell ref="E9:I9"/>
    <mergeCell ref="P9:P12"/>
    <mergeCell ref="M11:M12"/>
    <mergeCell ref="N11:N12"/>
    <mergeCell ref="F10:F12"/>
    <mergeCell ref="G10:H10"/>
    <mergeCell ref="B186:E186"/>
    <mergeCell ref="K10:K12"/>
    <mergeCell ref="L10:L12"/>
    <mergeCell ref="A5:P5"/>
    <mergeCell ref="A6:P6"/>
    <mergeCell ref="A9:A12"/>
    <mergeCell ref="B9:B12"/>
    <mergeCell ref="C9:C12"/>
  </mergeCells>
  <pageMargins left="0" right="0" top="0.59055118110236227" bottom="0.39370078740157483" header="0" footer="0"/>
  <pageSetup paperSize="9" scale="61" fitToHeight="500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1144-B0E7-4FC8-9A76-3AC89EFB45E2}">
  <dimension ref="A1:P22"/>
  <sheetViews>
    <sheetView showZeros="0" workbookViewId="0">
      <selection activeCell="F13" sqref="F13"/>
    </sheetView>
  </sheetViews>
  <sheetFormatPr defaultRowHeight="12.9"/>
  <cols>
    <col min="1" max="3" width="12.08203125" customWidth="1"/>
    <col min="4" max="4" width="40.9140625" customWidth="1"/>
    <col min="5" max="5" width="16.08203125" customWidth="1"/>
    <col min="6" max="6" width="15.33203125" customWidth="1"/>
    <col min="7" max="7" width="9.08203125" bestFit="1" customWidth="1"/>
    <col min="8" max="8" width="16.4140625" customWidth="1"/>
    <col min="9" max="9" width="9.08203125" bestFit="1" customWidth="1"/>
    <col min="10" max="10" width="15.9140625" customWidth="1"/>
    <col min="11" max="11" width="14.4140625" customWidth="1"/>
    <col min="12" max="13" width="15.6640625" customWidth="1"/>
    <col min="14" max="14" width="16.08203125" customWidth="1"/>
    <col min="15" max="15" width="11.33203125" customWidth="1"/>
    <col min="16" max="16" width="15.4140625" customWidth="1"/>
  </cols>
  <sheetData>
    <row r="1" spans="1:16" ht="15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6" t="s">
        <v>881</v>
      </c>
      <c r="O1" s="2"/>
      <c r="P1" s="2"/>
    </row>
    <row r="2" spans="1:16" ht="15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7" t="s">
        <v>880</v>
      </c>
      <c r="O2" s="2"/>
      <c r="P2" s="2"/>
    </row>
    <row r="3" spans="1:16" ht="15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8" t="s">
        <v>932</v>
      </c>
      <c r="O3" s="2"/>
      <c r="P3" s="2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>
      <c r="A5" s="137" t="s">
        <v>937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>
      <c r="A6" s="3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4" t="s">
        <v>594</v>
      </c>
    </row>
    <row r="8" spans="1:16" s="54" customFormat="1" ht="10.75">
      <c r="A8" s="140" t="s">
        <v>593</v>
      </c>
      <c r="B8" s="140" t="s">
        <v>592</v>
      </c>
      <c r="C8" s="140" t="s">
        <v>591</v>
      </c>
      <c r="D8" s="140" t="s">
        <v>590</v>
      </c>
      <c r="E8" s="140" t="s">
        <v>615</v>
      </c>
      <c r="F8" s="140"/>
      <c r="G8" s="140"/>
      <c r="H8" s="140"/>
      <c r="I8" s="140" t="s">
        <v>614</v>
      </c>
      <c r="J8" s="140"/>
      <c r="K8" s="140"/>
      <c r="L8" s="140"/>
      <c r="M8" s="140" t="s">
        <v>613</v>
      </c>
      <c r="N8" s="140"/>
      <c r="O8" s="140"/>
      <c r="P8" s="140"/>
    </row>
    <row r="9" spans="1:16" s="54" customFormat="1" ht="10.75">
      <c r="A9" s="140"/>
      <c r="B9" s="140"/>
      <c r="C9" s="140"/>
      <c r="D9" s="140"/>
      <c r="E9" s="140" t="s">
        <v>612</v>
      </c>
      <c r="F9" s="140" t="s">
        <v>611</v>
      </c>
      <c r="G9" s="140"/>
      <c r="H9" s="140" t="s">
        <v>610</v>
      </c>
      <c r="I9" s="140" t="s">
        <v>612</v>
      </c>
      <c r="J9" s="140" t="s">
        <v>611</v>
      </c>
      <c r="K9" s="140"/>
      <c r="L9" s="140" t="s">
        <v>610</v>
      </c>
      <c r="M9" s="140" t="s">
        <v>612</v>
      </c>
      <c r="N9" s="140" t="s">
        <v>611</v>
      </c>
      <c r="O9" s="140"/>
      <c r="P9" s="140" t="s">
        <v>610</v>
      </c>
    </row>
    <row r="10" spans="1:16" s="54" customFormat="1" ht="10.75">
      <c r="A10" s="140"/>
      <c r="B10" s="140"/>
      <c r="C10" s="140"/>
      <c r="D10" s="140"/>
      <c r="E10" s="140"/>
      <c r="F10" s="140" t="s">
        <v>9</v>
      </c>
      <c r="G10" s="140" t="s">
        <v>10</v>
      </c>
      <c r="H10" s="140"/>
      <c r="I10" s="140"/>
      <c r="J10" s="140" t="s">
        <v>9</v>
      </c>
      <c r="K10" s="140" t="s">
        <v>10</v>
      </c>
      <c r="L10" s="140"/>
      <c r="M10" s="140"/>
      <c r="N10" s="140" t="s">
        <v>9</v>
      </c>
      <c r="O10" s="140" t="s">
        <v>10</v>
      </c>
      <c r="P10" s="140"/>
    </row>
    <row r="11" spans="1:16" s="54" customFormat="1" ht="44.25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</row>
    <row r="12" spans="1:16" s="54" customFormat="1" ht="10.75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  <c r="L12" s="57">
        <v>12</v>
      </c>
      <c r="M12" s="57">
        <v>13</v>
      </c>
      <c r="N12" s="57">
        <v>14</v>
      </c>
      <c r="O12" s="57">
        <v>15</v>
      </c>
      <c r="P12" s="57">
        <v>16</v>
      </c>
    </row>
    <row r="13" spans="1:16" ht="73.2" customHeight="1">
      <c r="A13" s="14" t="s">
        <v>235</v>
      </c>
      <c r="B13" s="14" t="s">
        <v>185</v>
      </c>
      <c r="C13" s="14" t="s">
        <v>185</v>
      </c>
      <c r="D13" s="13" t="s">
        <v>895</v>
      </c>
      <c r="E13" s="39">
        <f>E14</f>
        <v>10050000</v>
      </c>
      <c r="F13" s="39">
        <f t="shared" ref="F13:P13" si="0">F14</f>
        <v>14493500</v>
      </c>
      <c r="G13" s="39">
        <f t="shared" si="0"/>
        <v>0</v>
      </c>
      <c r="H13" s="39">
        <f t="shared" si="0"/>
        <v>24543500</v>
      </c>
      <c r="I13" s="39">
        <f t="shared" si="0"/>
        <v>0</v>
      </c>
      <c r="J13" s="39">
        <f t="shared" si="0"/>
        <v>-14500000</v>
      </c>
      <c r="K13" s="39">
        <f t="shared" si="0"/>
        <v>0</v>
      </c>
      <c r="L13" s="39">
        <f t="shared" si="0"/>
        <v>-14500000</v>
      </c>
      <c r="M13" s="39">
        <f t="shared" si="0"/>
        <v>10050000</v>
      </c>
      <c r="N13" s="39">
        <f t="shared" si="0"/>
        <v>-6500</v>
      </c>
      <c r="O13" s="39">
        <f t="shared" si="0"/>
        <v>0</v>
      </c>
      <c r="P13" s="39">
        <f t="shared" si="0"/>
        <v>10043500</v>
      </c>
    </row>
    <row r="14" spans="1:16" ht="76.95" customHeight="1">
      <c r="A14" s="14" t="s">
        <v>234</v>
      </c>
      <c r="B14" s="14" t="s">
        <v>185</v>
      </c>
      <c r="C14" s="14" t="s">
        <v>185</v>
      </c>
      <c r="D14" s="13" t="s">
        <v>895</v>
      </c>
      <c r="E14" s="39">
        <f>SUM(E15:E18)</f>
        <v>10050000</v>
      </c>
      <c r="F14" s="39">
        <f t="shared" ref="F14:P14" si="1">SUM(F15:F18)</f>
        <v>14493500</v>
      </c>
      <c r="G14" s="39">
        <f t="shared" si="1"/>
        <v>0</v>
      </c>
      <c r="H14" s="39">
        <f t="shared" si="1"/>
        <v>24543500</v>
      </c>
      <c r="I14" s="39">
        <f t="shared" si="1"/>
        <v>0</v>
      </c>
      <c r="J14" s="39">
        <f t="shared" si="1"/>
        <v>-14500000</v>
      </c>
      <c r="K14" s="39">
        <f t="shared" si="1"/>
        <v>0</v>
      </c>
      <c r="L14" s="39">
        <f t="shared" si="1"/>
        <v>-14500000</v>
      </c>
      <c r="M14" s="39">
        <f t="shared" si="1"/>
        <v>10050000</v>
      </c>
      <c r="N14" s="39">
        <f t="shared" si="1"/>
        <v>-6500</v>
      </c>
      <c r="O14" s="39">
        <f t="shared" si="1"/>
        <v>0</v>
      </c>
      <c r="P14" s="39">
        <f t="shared" si="1"/>
        <v>10043500</v>
      </c>
    </row>
    <row r="15" spans="1:16" ht="96" customHeight="1">
      <c r="A15" s="12" t="s">
        <v>609</v>
      </c>
      <c r="B15" s="12" t="s">
        <v>608</v>
      </c>
      <c r="C15" s="12" t="s">
        <v>598</v>
      </c>
      <c r="D15" s="11" t="s">
        <v>607</v>
      </c>
      <c r="E15" s="40">
        <v>0</v>
      </c>
      <c r="F15" s="40">
        <v>2493500</v>
      </c>
      <c r="G15" s="40">
        <v>0</v>
      </c>
      <c r="H15" s="40">
        <f>E15+F15</f>
        <v>2493500</v>
      </c>
      <c r="I15" s="40">
        <v>0</v>
      </c>
      <c r="J15" s="40">
        <v>0</v>
      </c>
      <c r="K15" s="40">
        <v>0</v>
      </c>
      <c r="L15" s="40">
        <f>I15+J15</f>
        <v>0</v>
      </c>
      <c r="M15" s="40">
        <f t="shared" ref="M15:N18" si="2">E15+I15</f>
        <v>0</v>
      </c>
      <c r="N15" s="40">
        <f t="shared" si="2"/>
        <v>2493500</v>
      </c>
      <c r="O15" s="40">
        <v>0</v>
      </c>
      <c r="P15" s="40">
        <f>M15+N15</f>
        <v>2493500</v>
      </c>
    </row>
    <row r="16" spans="1:16" ht="87.65" customHeight="1">
      <c r="A16" s="12" t="s">
        <v>606</v>
      </c>
      <c r="B16" s="12" t="s">
        <v>605</v>
      </c>
      <c r="C16" s="12" t="s">
        <v>598</v>
      </c>
      <c r="D16" s="11" t="s">
        <v>604</v>
      </c>
      <c r="E16" s="40">
        <v>0</v>
      </c>
      <c r="F16" s="40">
        <v>0</v>
      </c>
      <c r="G16" s="40">
        <v>0</v>
      </c>
      <c r="H16" s="40">
        <f>E16+F16</f>
        <v>0</v>
      </c>
      <c r="I16" s="40">
        <v>0</v>
      </c>
      <c r="J16" s="40">
        <v>-2500000</v>
      </c>
      <c r="K16" s="40">
        <v>0</v>
      </c>
      <c r="L16" s="40">
        <f>I16+J16</f>
        <v>-2500000</v>
      </c>
      <c r="M16" s="40">
        <f t="shared" si="2"/>
        <v>0</v>
      </c>
      <c r="N16" s="40">
        <f t="shared" si="2"/>
        <v>-2500000</v>
      </c>
      <c r="O16" s="40">
        <v>0</v>
      </c>
      <c r="P16" s="40">
        <f>M16+N16</f>
        <v>-2500000</v>
      </c>
    </row>
    <row r="17" spans="1:16" ht="54" customHeight="1">
      <c r="A17" s="12" t="s">
        <v>603</v>
      </c>
      <c r="B17" s="12" t="s">
        <v>602</v>
      </c>
      <c r="C17" s="12" t="s">
        <v>598</v>
      </c>
      <c r="D17" s="58" t="s">
        <v>601</v>
      </c>
      <c r="E17" s="40">
        <v>10050000</v>
      </c>
      <c r="F17" s="40">
        <v>12000000</v>
      </c>
      <c r="G17" s="40">
        <v>0</v>
      </c>
      <c r="H17" s="40">
        <f>E17+F17</f>
        <v>22050000</v>
      </c>
      <c r="I17" s="40">
        <v>0</v>
      </c>
      <c r="J17" s="40">
        <v>0</v>
      </c>
      <c r="K17" s="40">
        <v>0</v>
      </c>
      <c r="L17" s="40">
        <f>I17+J17</f>
        <v>0</v>
      </c>
      <c r="M17" s="40">
        <f t="shared" si="2"/>
        <v>10050000</v>
      </c>
      <c r="N17" s="40">
        <f t="shared" si="2"/>
        <v>12000000</v>
      </c>
      <c r="O17" s="40">
        <v>0</v>
      </c>
      <c r="P17" s="40">
        <f>M17+N17</f>
        <v>22050000</v>
      </c>
    </row>
    <row r="18" spans="1:16" ht="57.65" customHeight="1">
      <c r="A18" s="12" t="s">
        <v>600</v>
      </c>
      <c r="B18" s="12" t="s">
        <v>599</v>
      </c>
      <c r="C18" s="12" t="s">
        <v>598</v>
      </c>
      <c r="D18" s="58" t="s">
        <v>597</v>
      </c>
      <c r="E18" s="40">
        <v>0</v>
      </c>
      <c r="F18" s="40">
        <v>0</v>
      </c>
      <c r="G18" s="40">
        <v>0</v>
      </c>
      <c r="H18" s="40">
        <f>E18+F18</f>
        <v>0</v>
      </c>
      <c r="I18" s="40">
        <v>0</v>
      </c>
      <c r="J18" s="40">
        <v>-12000000</v>
      </c>
      <c r="K18" s="40">
        <v>0</v>
      </c>
      <c r="L18" s="40">
        <f>I18+J18</f>
        <v>-12000000</v>
      </c>
      <c r="M18" s="40">
        <f t="shared" si="2"/>
        <v>0</v>
      </c>
      <c r="N18" s="40">
        <f t="shared" si="2"/>
        <v>-12000000</v>
      </c>
      <c r="O18" s="40">
        <v>0</v>
      </c>
      <c r="P18" s="40">
        <f>M18+N18</f>
        <v>-12000000</v>
      </c>
    </row>
    <row r="19" spans="1:16" ht="25.95" customHeight="1">
      <c r="A19" s="14" t="s">
        <v>148</v>
      </c>
      <c r="B19" s="14" t="s">
        <v>148</v>
      </c>
      <c r="C19" s="14" t="s">
        <v>148</v>
      </c>
      <c r="D19" s="10" t="s">
        <v>167</v>
      </c>
      <c r="E19" s="39">
        <f>E13</f>
        <v>10050000</v>
      </c>
      <c r="F19" s="39">
        <f t="shared" ref="F19:P19" si="3">F13</f>
        <v>14493500</v>
      </c>
      <c r="G19" s="39">
        <f t="shared" si="3"/>
        <v>0</v>
      </c>
      <c r="H19" s="39">
        <f t="shared" si="3"/>
        <v>24543500</v>
      </c>
      <c r="I19" s="39">
        <f t="shared" si="3"/>
        <v>0</v>
      </c>
      <c r="J19" s="39">
        <f t="shared" si="3"/>
        <v>-14500000</v>
      </c>
      <c r="K19" s="39">
        <f t="shared" si="3"/>
        <v>0</v>
      </c>
      <c r="L19" s="39">
        <f t="shared" si="3"/>
        <v>-14500000</v>
      </c>
      <c r="M19" s="39">
        <f t="shared" si="3"/>
        <v>10050000</v>
      </c>
      <c r="N19" s="39">
        <f t="shared" si="3"/>
        <v>-6500</v>
      </c>
      <c r="O19" s="39">
        <f t="shared" si="3"/>
        <v>0</v>
      </c>
      <c r="P19" s="39">
        <f t="shared" si="3"/>
        <v>10043500</v>
      </c>
    </row>
    <row r="22" spans="1:16" ht="68.400000000000006" customHeight="1">
      <c r="B22" s="124" t="s">
        <v>149</v>
      </c>
      <c r="C22" s="124"/>
      <c r="D22" s="124"/>
      <c r="E22" s="25"/>
      <c r="F22" s="25"/>
      <c r="G22" s="25"/>
      <c r="H22" s="25"/>
      <c r="I22" s="25"/>
      <c r="J22" s="25"/>
      <c r="K22" s="25"/>
      <c r="L22" s="25"/>
      <c r="M22" s="25"/>
      <c r="N22" s="125" t="s">
        <v>150</v>
      </c>
      <c r="O22" s="125"/>
    </row>
  </sheetData>
  <mergeCells count="25">
    <mergeCell ref="A5:P5"/>
    <mergeCell ref="A8:A11"/>
    <mergeCell ref="B8:B11"/>
    <mergeCell ref="C8:C11"/>
    <mergeCell ref="D8:D11"/>
    <mergeCell ref="P9:P11"/>
    <mergeCell ref="I8:L8"/>
    <mergeCell ref="G10:G11"/>
    <mergeCell ref="I9:I11"/>
    <mergeCell ref="H9:H11"/>
    <mergeCell ref="B22:D22"/>
    <mergeCell ref="E9:E11"/>
    <mergeCell ref="F9:G9"/>
    <mergeCell ref="N22:O22"/>
    <mergeCell ref="J9:K9"/>
    <mergeCell ref="F10:F11"/>
    <mergeCell ref="M8:P8"/>
    <mergeCell ref="E8:H8"/>
    <mergeCell ref="N10:N11"/>
    <mergeCell ref="K10:K11"/>
    <mergeCell ref="M9:M11"/>
    <mergeCell ref="N9:O9"/>
    <mergeCell ref="L9:L11"/>
    <mergeCell ref="O10:O11"/>
    <mergeCell ref="J10:J11"/>
  </mergeCells>
  <pageMargins left="0.19685039370078741" right="0.19685039370078741" top="0.98425196850393704" bottom="0.39370078740157483" header="0" footer="0"/>
  <pageSetup paperSize="9" scale="65" fitToHeight="5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C597-EDCA-4F83-ADE6-5AF72ECA33B9}">
  <dimension ref="A1:D120"/>
  <sheetViews>
    <sheetView showZeros="0" tabSelected="1" topLeftCell="A13" workbookViewId="0">
      <selection activeCell="B17" sqref="B17:C17"/>
    </sheetView>
  </sheetViews>
  <sheetFormatPr defaultRowHeight="12.9"/>
  <cols>
    <col min="1" max="2" width="20.6640625" customWidth="1"/>
    <col min="3" max="3" width="64.33203125" customWidth="1"/>
    <col min="4" max="4" width="20.6640625" customWidth="1"/>
  </cols>
  <sheetData>
    <row r="1" spans="1:4" ht="15.45">
      <c r="C1" s="26"/>
      <c r="D1" s="26" t="s">
        <v>883</v>
      </c>
    </row>
    <row r="2" spans="1:4" ht="15.45">
      <c r="C2" s="27"/>
      <c r="D2" s="27" t="s">
        <v>880</v>
      </c>
    </row>
    <row r="3" spans="1:4" ht="15.45">
      <c r="C3" s="28"/>
      <c r="D3" s="28" t="s">
        <v>932</v>
      </c>
    </row>
    <row r="4" spans="1:4" s="2" customFormat="1">
      <c r="C4" s="4"/>
    </row>
    <row r="5" spans="1:4" s="53" customFormat="1" ht="18">
      <c r="A5" s="137" t="s">
        <v>744</v>
      </c>
      <c r="B5" s="138"/>
      <c r="C5" s="138"/>
      <c r="D5" s="138"/>
    </row>
    <row r="6" spans="1:4" s="53" customFormat="1" ht="18">
      <c r="A6" s="155" t="s">
        <v>1</v>
      </c>
      <c r="B6" s="138"/>
      <c r="C6" s="138"/>
      <c r="D6" s="138"/>
    </row>
    <row r="7" spans="1:4" s="53" customFormat="1" ht="18">
      <c r="A7" s="138" t="s">
        <v>2</v>
      </c>
      <c r="B7" s="138"/>
      <c r="C7" s="138"/>
      <c r="D7" s="138"/>
    </row>
    <row r="8" spans="1:4" s="2" customFormat="1" ht="22.2" customHeight="1">
      <c r="A8" s="80" t="s">
        <v>743</v>
      </c>
    </row>
    <row r="9" spans="1:4">
      <c r="D9" s="1" t="s">
        <v>3</v>
      </c>
    </row>
    <row r="10" spans="1:4" s="79" customFormat="1" ht="38.6">
      <c r="A10" s="77" t="s">
        <v>742</v>
      </c>
      <c r="B10" s="158" t="s">
        <v>741</v>
      </c>
      <c r="C10" s="159"/>
      <c r="D10" s="78" t="s">
        <v>6</v>
      </c>
    </row>
    <row r="11" spans="1:4">
      <c r="A11" s="24">
        <v>1</v>
      </c>
      <c r="B11" s="141">
        <v>2</v>
      </c>
      <c r="C11" s="142"/>
      <c r="D11" s="23">
        <v>3</v>
      </c>
    </row>
    <row r="12" spans="1:4" s="16" customFormat="1" ht="15.45">
      <c r="A12" s="143" t="s">
        <v>740</v>
      </c>
      <c r="B12" s="144"/>
      <c r="C12" s="144"/>
      <c r="D12" s="144"/>
    </row>
    <row r="13" spans="1:4" s="16" customFormat="1" ht="19.95" customHeight="1">
      <c r="A13" s="69" t="s">
        <v>137</v>
      </c>
      <c r="B13" s="156" t="s">
        <v>138</v>
      </c>
      <c r="C13" s="157"/>
      <c r="D13" s="70">
        <v>183617900</v>
      </c>
    </row>
    <row r="14" spans="1:4" s="16" customFormat="1" ht="20.399999999999999" customHeight="1">
      <c r="A14" s="71" t="s">
        <v>738</v>
      </c>
      <c r="B14" s="153" t="s">
        <v>737</v>
      </c>
      <c r="C14" s="154"/>
      <c r="D14" s="72">
        <v>183617900</v>
      </c>
    </row>
    <row r="15" spans="1:4" s="16" customFormat="1" ht="59.4" customHeight="1">
      <c r="A15" s="69" t="s">
        <v>139</v>
      </c>
      <c r="B15" s="151" t="s">
        <v>140</v>
      </c>
      <c r="C15" s="152"/>
      <c r="D15" s="70">
        <v>134415600</v>
      </c>
    </row>
    <row r="16" spans="1:4" s="16" customFormat="1" ht="27.65" customHeight="1">
      <c r="A16" s="71" t="s">
        <v>738</v>
      </c>
      <c r="B16" s="149" t="s">
        <v>737</v>
      </c>
      <c r="C16" s="150"/>
      <c r="D16" s="72">
        <v>134415600</v>
      </c>
    </row>
    <row r="17" spans="1:4" s="16" customFormat="1" ht="49.95" customHeight="1">
      <c r="A17" s="69" t="s">
        <v>143</v>
      </c>
      <c r="B17" s="151" t="s">
        <v>144</v>
      </c>
      <c r="C17" s="152"/>
      <c r="D17" s="70">
        <v>25056600</v>
      </c>
    </row>
    <row r="18" spans="1:4" s="16" customFormat="1" ht="21" customHeight="1">
      <c r="A18" s="71" t="s">
        <v>738</v>
      </c>
      <c r="B18" s="149" t="s">
        <v>737</v>
      </c>
      <c r="C18" s="150"/>
      <c r="D18" s="72">
        <v>25056600</v>
      </c>
    </row>
    <row r="19" spans="1:4" s="16" customFormat="1" ht="27" customHeight="1">
      <c r="A19" s="69" t="s">
        <v>145</v>
      </c>
      <c r="B19" s="151" t="s">
        <v>146</v>
      </c>
      <c r="C19" s="152"/>
      <c r="D19" s="70">
        <v>140605800</v>
      </c>
    </row>
    <row r="20" spans="1:4" s="16" customFormat="1" ht="26.4" customHeight="1">
      <c r="A20" s="73" t="s">
        <v>738</v>
      </c>
      <c r="B20" s="153" t="s">
        <v>737</v>
      </c>
      <c r="C20" s="154"/>
      <c r="D20" s="74">
        <v>140605800</v>
      </c>
    </row>
    <row r="21" spans="1:4" s="16" customFormat="1" ht="20.399999999999999" customHeight="1">
      <c r="A21" s="145" t="s">
        <v>739</v>
      </c>
      <c r="B21" s="146"/>
      <c r="C21" s="146"/>
      <c r="D21" s="146"/>
    </row>
    <row r="22" spans="1:4" s="16" customFormat="1" ht="15.45">
      <c r="A22" s="75" t="s">
        <v>148</v>
      </c>
      <c r="B22" s="68" t="s">
        <v>616</v>
      </c>
      <c r="C22" s="76"/>
      <c r="D22" s="84">
        <v>483695900</v>
      </c>
    </row>
    <row r="23" spans="1:4" s="16" customFormat="1" ht="19.2" customHeight="1">
      <c r="A23" s="75" t="s">
        <v>148</v>
      </c>
      <c r="B23" s="68" t="s">
        <v>612</v>
      </c>
      <c r="C23" s="76"/>
      <c r="D23" s="84">
        <v>483695900</v>
      </c>
    </row>
    <row r="24" spans="1:4" s="16" customFormat="1" ht="21" customHeight="1">
      <c r="A24" s="75" t="s">
        <v>148</v>
      </c>
      <c r="B24" s="68" t="s">
        <v>611</v>
      </c>
      <c r="C24" s="76"/>
      <c r="D24" s="85">
        <v>0</v>
      </c>
    </row>
    <row r="26" spans="1:4" s="2" customFormat="1" ht="22.2" customHeight="1">
      <c r="A26" s="80" t="s">
        <v>736</v>
      </c>
      <c r="D26" s="4" t="s">
        <v>3</v>
      </c>
    </row>
    <row r="27" spans="1:4" s="86" customFormat="1" ht="58.85" customHeight="1">
      <c r="A27" s="20" t="s">
        <v>735</v>
      </c>
      <c r="B27" s="20" t="s">
        <v>734</v>
      </c>
      <c r="C27" s="20" t="s">
        <v>733</v>
      </c>
      <c r="D27" s="20" t="s">
        <v>6</v>
      </c>
    </row>
    <row r="28" spans="1:4">
      <c r="A28" s="22">
        <v>1</v>
      </c>
      <c r="B28" s="22">
        <v>2</v>
      </c>
      <c r="C28" s="22">
        <v>3</v>
      </c>
      <c r="D28" s="22">
        <v>4</v>
      </c>
    </row>
    <row r="29" spans="1:4" ht="28.2" customHeight="1">
      <c r="A29" s="147" t="s">
        <v>732</v>
      </c>
      <c r="B29" s="148"/>
      <c r="C29" s="148"/>
      <c r="D29" s="148"/>
    </row>
    <row r="30" spans="1:4" ht="57" customHeight="1">
      <c r="A30" s="61" t="s">
        <v>462</v>
      </c>
      <c r="B30" s="61" t="s">
        <v>461</v>
      </c>
      <c r="C30" s="62" t="s">
        <v>460</v>
      </c>
      <c r="D30" s="31">
        <f>SUM(D31:D64)</f>
        <v>55169400</v>
      </c>
    </row>
    <row r="31" spans="1:4" ht="23.4" customHeight="1">
      <c r="A31" s="63" t="s">
        <v>712</v>
      </c>
      <c r="B31" s="63" t="s">
        <v>461</v>
      </c>
      <c r="C31" s="64" t="s">
        <v>711</v>
      </c>
      <c r="D31" s="34">
        <v>1973800</v>
      </c>
    </row>
    <row r="32" spans="1:4" ht="23.4" customHeight="1">
      <c r="A32" s="63" t="s">
        <v>730</v>
      </c>
      <c r="B32" s="63" t="s">
        <v>461</v>
      </c>
      <c r="C32" s="64" t="s">
        <v>729</v>
      </c>
      <c r="D32" s="34">
        <v>2294000</v>
      </c>
    </row>
    <row r="33" spans="1:4" ht="23.4" customHeight="1">
      <c r="A33" s="63" t="s">
        <v>710</v>
      </c>
      <c r="B33" s="63" t="s">
        <v>461</v>
      </c>
      <c r="C33" s="64" t="s">
        <v>709</v>
      </c>
      <c r="D33" s="34">
        <v>1135700</v>
      </c>
    </row>
    <row r="34" spans="1:4" ht="23.4" customHeight="1">
      <c r="A34" s="63" t="s">
        <v>708</v>
      </c>
      <c r="B34" s="63" t="s">
        <v>461</v>
      </c>
      <c r="C34" s="64" t="s">
        <v>707</v>
      </c>
      <c r="D34" s="34">
        <v>1860100</v>
      </c>
    </row>
    <row r="35" spans="1:4" ht="23.4" customHeight="1">
      <c r="A35" s="63" t="s">
        <v>728</v>
      </c>
      <c r="B35" s="63" t="s">
        <v>461</v>
      </c>
      <c r="C35" s="64" t="s">
        <v>727</v>
      </c>
      <c r="D35" s="34">
        <v>1305900</v>
      </c>
    </row>
    <row r="36" spans="1:4" ht="23.4" customHeight="1">
      <c r="A36" s="63" t="s">
        <v>726</v>
      </c>
      <c r="B36" s="63" t="s">
        <v>461</v>
      </c>
      <c r="C36" s="64" t="s">
        <v>725</v>
      </c>
      <c r="D36" s="34">
        <v>3020400</v>
      </c>
    </row>
    <row r="37" spans="1:4" ht="31.2" customHeight="1">
      <c r="A37" s="63" t="s">
        <v>724</v>
      </c>
      <c r="B37" s="63" t="s">
        <v>461</v>
      </c>
      <c r="C37" s="64" t="s">
        <v>723</v>
      </c>
      <c r="D37" s="34">
        <v>1009100</v>
      </c>
    </row>
    <row r="38" spans="1:4" ht="23.4" customHeight="1">
      <c r="A38" s="63" t="s">
        <v>704</v>
      </c>
      <c r="B38" s="63" t="s">
        <v>461</v>
      </c>
      <c r="C38" s="64" t="s">
        <v>703</v>
      </c>
      <c r="D38" s="34">
        <v>989300</v>
      </c>
    </row>
    <row r="39" spans="1:4" ht="23.4" customHeight="1">
      <c r="A39" s="63" t="s">
        <v>700</v>
      </c>
      <c r="B39" s="63" t="s">
        <v>461</v>
      </c>
      <c r="C39" s="64" t="s">
        <v>699</v>
      </c>
      <c r="D39" s="34">
        <v>935900</v>
      </c>
    </row>
    <row r="40" spans="1:4" ht="23.4" customHeight="1">
      <c r="A40" s="63" t="s">
        <v>722</v>
      </c>
      <c r="B40" s="63" t="s">
        <v>461</v>
      </c>
      <c r="C40" s="64" t="s">
        <v>721</v>
      </c>
      <c r="D40" s="34">
        <v>935900</v>
      </c>
    </row>
    <row r="41" spans="1:4" ht="23.4" customHeight="1">
      <c r="A41" s="63" t="s">
        <v>720</v>
      </c>
      <c r="B41" s="63" t="s">
        <v>461</v>
      </c>
      <c r="C41" s="64" t="s">
        <v>719</v>
      </c>
      <c r="D41" s="34">
        <v>1696800</v>
      </c>
    </row>
    <row r="42" spans="1:4" ht="23.4" customHeight="1">
      <c r="A42" s="63" t="s">
        <v>718</v>
      </c>
      <c r="B42" s="63" t="s">
        <v>461</v>
      </c>
      <c r="C42" s="64" t="s">
        <v>717</v>
      </c>
      <c r="D42" s="34">
        <v>1305900</v>
      </c>
    </row>
    <row r="43" spans="1:4" ht="23.4" customHeight="1">
      <c r="A43" s="63" t="s">
        <v>692</v>
      </c>
      <c r="B43" s="63" t="s">
        <v>461</v>
      </c>
      <c r="C43" s="64" t="s">
        <v>691</v>
      </c>
      <c r="D43" s="34">
        <v>593600</v>
      </c>
    </row>
    <row r="44" spans="1:4" ht="23.4" customHeight="1">
      <c r="A44" s="63" t="s">
        <v>688</v>
      </c>
      <c r="B44" s="63" t="s">
        <v>461</v>
      </c>
      <c r="C44" s="64" t="s">
        <v>687</v>
      </c>
      <c r="D44" s="34">
        <v>989300</v>
      </c>
    </row>
    <row r="45" spans="1:4" ht="25.2" customHeight="1">
      <c r="A45" s="63" t="s">
        <v>682</v>
      </c>
      <c r="B45" s="63" t="s">
        <v>461</v>
      </c>
      <c r="C45" s="64" t="s">
        <v>681</v>
      </c>
      <c r="D45" s="34">
        <v>742000</v>
      </c>
    </row>
    <row r="46" spans="1:4" ht="31.2" customHeight="1">
      <c r="A46" s="63" t="s">
        <v>676</v>
      </c>
      <c r="B46" s="63" t="s">
        <v>461</v>
      </c>
      <c r="C46" s="64" t="s">
        <v>675</v>
      </c>
      <c r="D46" s="34">
        <v>1335600</v>
      </c>
    </row>
    <row r="47" spans="1:4" ht="23.4" customHeight="1">
      <c r="A47" s="63" t="s">
        <v>716</v>
      </c>
      <c r="B47" s="63" t="s">
        <v>461</v>
      </c>
      <c r="C47" s="64" t="s">
        <v>715</v>
      </c>
      <c r="D47" s="34">
        <v>1737300</v>
      </c>
    </row>
    <row r="48" spans="1:4" ht="23.4" customHeight="1">
      <c r="A48" s="63" t="s">
        <v>670</v>
      </c>
      <c r="B48" s="63" t="s">
        <v>461</v>
      </c>
      <c r="C48" s="64" t="s">
        <v>669</v>
      </c>
      <c r="D48" s="34">
        <v>1088300</v>
      </c>
    </row>
    <row r="49" spans="1:4" ht="23.4" customHeight="1">
      <c r="A49" s="63" t="s">
        <v>668</v>
      </c>
      <c r="B49" s="63" t="s">
        <v>461</v>
      </c>
      <c r="C49" s="64" t="s">
        <v>667</v>
      </c>
      <c r="D49" s="34">
        <v>935900</v>
      </c>
    </row>
    <row r="50" spans="1:4" ht="23.4" customHeight="1">
      <c r="A50" s="63" t="s">
        <v>666</v>
      </c>
      <c r="B50" s="63" t="s">
        <v>461</v>
      </c>
      <c r="C50" s="64" t="s">
        <v>665</v>
      </c>
      <c r="D50" s="34">
        <v>870600</v>
      </c>
    </row>
    <row r="51" spans="1:4" ht="23.4" customHeight="1">
      <c r="A51" s="63" t="s">
        <v>664</v>
      </c>
      <c r="B51" s="63" t="s">
        <v>461</v>
      </c>
      <c r="C51" s="64" t="s">
        <v>663</v>
      </c>
      <c r="D51" s="34">
        <v>1978700</v>
      </c>
    </row>
    <row r="52" spans="1:4" ht="23.4" customHeight="1">
      <c r="A52" s="63" t="s">
        <v>658</v>
      </c>
      <c r="B52" s="63" t="s">
        <v>461</v>
      </c>
      <c r="C52" s="64" t="s">
        <v>657</v>
      </c>
      <c r="D52" s="34">
        <v>1392500</v>
      </c>
    </row>
    <row r="53" spans="1:4" ht="23.4" customHeight="1">
      <c r="A53" s="63" t="s">
        <v>656</v>
      </c>
      <c r="B53" s="63" t="s">
        <v>461</v>
      </c>
      <c r="C53" s="64" t="s">
        <v>655</v>
      </c>
      <c r="D53" s="34">
        <v>935900</v>
      </c>
    </row>
    <row r="54" spans="1:4" ht="23.4" customHeight="1">
      <c r="A54" s="63" t="s">
        <v>652</v>
      </c>
      <c r="B54" s="63" t="s">
        <v>461</v>
      </c>
      <c r="C54" s="64" t="s">
        <v>651</v>
      </c>
      <c r="D54" s="34">
        <v>1607700</v>
      </c>
    </row>
    <row r="55" spans="1:4" ht="23.4" customHeight="1">
      <c r="A55" s="63" t="s">
        <v>650</v>
      </c>
      <c r="B55" s="63" t="s">
        <v>461</v>
      </c>
      <c r="C55" s="64" t="s">
        <v>649</v>
      </c>
      <c r="D55" s="34">
        <v>1246600</v>
      </c>
    </row>
    <row r="56" spans="1:4" ht="23.4" customHeight="1">
      <c r="A56" s="63" t="s">
        <v>642</v>
      </c>
      <c r="B56" s="63" t="s">
        <v>461</v>
      </c>
      <c r="C56" s="64" t="s">
        <v>641</v>
      </c>
      <c r="D56" s="34">
        <v>1503800</v>
      </c>
    </row>
    <row r="57" spans="1:4" ht="23.4" customHeight="1">
      <c r="A57" s="63" t="s">
        <v>640</v>
      </c>
      <c r="B57" s="63" t="s">
        <v>461</v>
      </c>
      <c r="C57" s="64" t="s">
        <v>639</v>
      </c>
      <c r="D57" s="34">
        <v>2374500</v>
      </c>
    </row>
    <row r="58" spans="1:4" ht="23.4" customHeight="1">
      <c r="A58" s="63" t="s">
        <v>638</v>
      </c>
      <c r="B58" s="63" t="s">
        <v>461</v>
      </c>
      <c r="C58" s="64" t="s">
        <v>637</v>
      </c>
      <c r="D58" s="34">
        <v>1958900</v>
      </c>
    </row>
    <row r="59" spans="1:4" ht="23.4" customHeight="1">
      <c r="A59" s="63" t="s">
        <v>634</v>
      </c>
      <c r="B59" s="63" t="s">
        <v>461</v>
      </c>
      <c r="C59" s="64" t="s">
        <v>633</v>
      </c>
      <c r="D59" s="34">
        <v>2374500</v>
      </c>
    </row>
    <row r="60" spans="1:4" ht="23.4" customHeight="1">
      <c r="A60" s="63" t="s">
        <v>630</v>
      </c>
      <c r="B60" s="63" t="s">
        <v>461</v>
      </c>
      <c r="C60" s="64" t="s">
        <v>629</v>
      </c>
      <c r="D60" s="34">
        <v>989300</v>
      </c>
    </row>
    <row r="61" spans="1:4" ht="31.2" customHeight="1">
      <c r="A61" s="63" t="s">
        <v>628</v>
      </c>
      <c r="B61" s="63" t="s">
        <v>461</v>
      </c>
      <c r="C61" s="64" t="s">
        <v>627</v>
      </c>
      <c r="D61" s="34">
        <v>935900</v>
      </c>
    </row>
    <row r="62" spans="1:4" ht="23.4" customHeight="1">
      <c r="A62" s="63" t="s">
        <v>714</v>
      </c>
      <c r="B62" s="63" t="s">
        <v>461</v>
      </c>
      <c r="C62" s="64" t="s">
        <v>713</v>
      </c>
      <c r="D62" s="34">
        <v>8604700</v>
      </c>
    </row>
    <row r="63" spans="1:4" ht="23.4" customHeight="1">
      <c r="A63" s="63" t="s">
        <v>622</v>
      </c>
      <c r="B63" s="63" t="s">
        <v>461</v>
      </c>
      <c r="C63" s="64" t="s">
        <v>621</v>
      </c>
      <c r="D63" s="34">
        <v>1422700</v>
      </c>
    </row>
    <row r="64" spans="1:4" ht="23.4" customHeight="1">
      <c r="A64" s="63" t="s">
        <v>618</v>
      </c>
      <c r="B64" s="63" t="s">
        <v>461</v>
      </c>
      <c r="C64" s="64" t="s">
        <v>617</v>
      </c>
      <c r="D64" s="34">
        <v>1088300</v>
      </c>
    </row>
    <row r="65" spans="1:4" ht="82.95" customHeight="1">
      <c r="A65" s="61" t="s">
        <v>179</v>
      </c>
      <c r="B65" s="61" t="s">
        <v>178</v>
      </c>
      <c r="C65" s="62" t="s">
        <v>176</v>
      </c>
      <c r="D65" s="31">
        <f>SUM(D66:D113)</f>
        <v>67207800</v>
      </c>
    </row>
    <row r="66" spans="1:4" ht="25.95" customHeight="1">
      <c r="A66" s="63" t="s">
        <v>712</v>
      </c>
      <c r="B66" s="63" t="s">
        <v>178</v>
      </c>
      <c r="C66" s="64" t="s">
        <v>711</v>
      </c>
      <c r="D66" s="34">
        <v>1387400</v>
      </c>
    </row>
    <row r="67" spans="1:4" ht="25.95" customHeight="1">
      <c r="A67" s="63" t="s">
        <v>710</v>
      </c>
      <c r="B67" s="63" t="s">
        <v>178</v>
      </c>
      <c r="C67" s="64" t="s">
        <v>709</v>
      </c>
      <c r="D67" s="34">
        <v>238700</v>
      </c>
    </row>
    <row r="68" spans="1:4" ht="25.95" customHeight="1">
      <c r="A68" s="63" t="s">
        <v>708</v>
      </c>
      <c r="B68" s="63" t="s">
        <v>178</v>
      </c>
      <c r="C68" s="64" t="s">
        <v>707</v>
      </c>
      <c r="D68" s="34">
        <v>891800</v>
      </c>
    </row>
    <row r="69" spans="1:4" ht="25.95" customHeight="1">
      <c r="A69" s="63" t="s">
        <v>706</v>
      </c>
      <c r="B69" s="63" t="s">
        <v>178</v>
      </c>
      <c r="C69" s="64" t="s">
        <v>705</v>
      </c>
      <c r="D69" s="34">
        <v>996700</v>
      </c>
    </row>
    <row r="70" spans="1:4" ht="25.95" customHeight="1">
      <c r="A70" s="63" t="s">
        <v>704</v>
      </c>
      <c r="B70" s="63" t="s">
        <v>178</v>
      </c>
      <c r="C70" s="64" t="s">
        <v>703</v>
      </c>
      <c r="D70" s="34">
        <v>1371900</v>
      </c>
    </row>
    <row r="71" spans="1:4" ht="25.95" customHeight="1">
      <c r="A71" s="63" t="s">
        <v>702</v>
      </c>
      <c r="B71" s="63" t="s">
        <v>178</v>
      </c>
      <c r="C71" s="64" t="s">
        <v>701</v>
      </c>
      <c r="D71" s="34">
        <v>945200</v>
      </c>
    </row>
    <row r="72" spans="1:4" ht="25.95" customHeight="1">
      <c r="A72" s="63" t="s">
        <v>700</v>
      </c>
      <c r="B72" s="63" t="s">
        <v>178</v>
      </c>
      <c r="C72" s="64" t="s">
        <v>699</v>
      </c>
      <c r="D72" s="34">
        <v>1308600</v>
      </c>
    </row>
    <row r="73" spans="1:4" ht="25.95" customHeight="1">
      <c r="A73" s="63" t="s">
        <v>698</v>
      </c>
      <c r="B73" s="63" t="s">
        <v>178</v>
      </c>
      <c r="C73" s="64" t="s">
        <v>697</v>
      </c>
      <c r="D73" s="34">
        <v>778800</v>
      </c>
    </row>
    <row r="74" spans="1:4" ht="25.95" customHeight="1">
      <c r="A74" s="63" t="s">
        <v>696</v>
      </c>
      <c r="B74" s="63" t="s">
        <v>178</v>
      </c>
      <c r="C74" s="64" t="s">
        <v>695</v>
      </c>
      <c r="D74" s="34">
        <v>218700</v>
      </c>
    </row>
    <row r="75" spans="1:4" ht="25.95" customHeight="1">
      <c r="A75" s="63" t="s">
        <v>694</v>
      </c>
      <c r="B75" s="63" t="s">
        <v>178</v>
      </c>
      <c r="C75" s="64" t="s">
        <v>693</v>
      </c>
      <c r="D75" s="34">
        <v>945400</v>
      </c>
    </row>
    <row r="76" spans="1:4" ht="25.95" customHeight="1">
      <c r="A76" s="63" t="s">
        <v>692</v>
      </c>
      <c r="B76" s="63" t="s">
        <v>178</v>
      </c>
      <c r="C76" s="64" t="s">
        <v>691</v>
      </c>
      <c r="D76" s="34">
        <v>1545300</v>
      </c>
    </row>
    <row r="77" spans="1:4" ht="25.95" customHeight="1">
      <c r="A77" s="63" t="s">
        <v>690</v>
      </c>
      <c r="B77" s="63" t="s">
        <v>178</v>
      </c>
      <c r="C77" s="64" t="s">
        <v>689</v>
      </c>
      <c r="D77" s="34">
        <v>1767600</v>
      </c>
    </row>
    <row r="78" spans="1:4" ht="25.95" customHeight="1">
      <c r="A78" s="63" t="s">
        <v>688</v>
      </c>
      <c r="B78" s="63" t="s">
        <v>178</v>
      </c>
      <c r="C78" s="64" t="s">
        <v>687</v>
      </c>
      <c r="D78" s="34">
        <v>1313500</v>
      </c>
    </row>
    <row r="79" spans="1:4" ht="25.95" customHeight="1">
      <c r="A79" s="63" t="s">
        <v>686</v>
      </c>
      <c r="B79" s="63" t="s">
        <v>178</v>
      </c>
      <c r="C79" s="64" t="s">
        <v>685</v>
      </c>
      <c r="D79" s="34">
        <v>894400</v>
      </c>
    </row>
    <row r="80" spans="1:4" ht="25.95" customHeight="1">
      <c r="A80" s="63" t="s">
        <v>684</v>
      </c>
      <c r="B80" s="63" t="s">
        <v>178</v>
      </c>
      <c r="C80" s="64" t="s">
        <v>683</v>
      </c>
      <c r="D80" s="34">
        <v>870500</v>
      </c>
    </row>
    <row r="81" spans="1:4" ht="25.95" customHeight="1">
      <c r="A81" s="63" t="s">
        <v>682</v>
      </c>
      <c r="B81" s="63" t="s">
        <v>178</v>
      </c>
      <c r="C81" s="64" t="s">
        <v>681</v>
      </c>
      <c r="D81" s="34">
        <v>2139400</v>
      </c>
    </row>
    <row r="82" spans="1:4" ht="25.95" customHeight="1">
      <c r="A82" s="63" t="s">
        <v>680</v>
      </c>
      <c r="B82" s="63" t="s">
        <v>178</v>
      </c>
      <c r="C82" s="64" t="s">
        <v>679</v>
      </c>
      <c r="D82" s="34">
        <v>954600</v>
      </c>
    </row>
    <row r="83" spans="1:4" ht="25.95" customHeight="1">
      <c r="A83" s="63" t="s">
        <v>678</v>
      </c>
      <c r="B83" s="63" t="s">
        <v>178</v>
      </c>
      <c r="C83" s="64" t="s">
        <v>677</v>
      </c>
      <c r="D83" s="34">
        <v>342600</v>
      </c>
    </row>
    <row r="84" spans="1:4" ht="33" customHeight="1">
      <c r="A84" s="63" t="s">
        <v>676</v>
      </c>
      <c r="B84" s="63" t="s">
        <v>178</v>
      </c>
      <c r="C84" s="64" t="s">
        <v>675</v>
      </c>
      <c r="D84" s="34">
        <v>106200</v>
      </c>
    </row>
    <row r="85" spans="1:4" ht="25.95" customHeight="1">
      <c r="A85" s="63" t="s">
        <v>674</v>
      </c>
      <c r="B85" s="63" t="s">
        <v>178</v>
      </c>
      <c r="C85" s="64" t="s">
        <v>673</v>
      </c>
      <c r="D85" s="34">
        <v>1044200</v>
      </c>
    </row>
    <row r="86" spans="1:4" ht="25.95" customHeight="1">
      <c r="A86" s="63" t="s">
        <v>672</v>
      </c>
      <c r="B86" s="63" t="s">
        <v>178</v>
      </c>
      <c r="C86" s="64" t="s">
        <v>671</v>
      </c>
      <c r="D86" s="34">
        <v>1133500</v>
      </c>
    </row>
    <row r="87" spans="1:4" ht="25.95" customHeight="1">
      <c r="A87" s="63" t="s">
        <v>670</v>
      </c>
      <c r="B87" s="63" t="s">
        <v>178</v>
      </c>
      <c r="C87" s="64" t="s">
        <v>669</v>
      </c>
      <c r="D87" s="34">
        <v>872300</v>
      </c>
    </row>
    <row r="88" spans="1:4" ht="25.95" customHeight="1">
      <c r="A88" s="63" t="s">
        <v>668</v>
      </c>
      <c r="B88" s="63" t="s">
        <v>178</v>
      </c>
      <c r="C88" s="64" t="s">
        <v>667</v>
      </c>
      <c r="D88" s="34">
        <v>1419400</v>
      </c>
    </row>
    <row r="89" spans="1:4" ht="25.95" customHeight="1">
      <c r="A89" s="63" t="s">
        <v>666</v>
      </c>
      <c r="B89" s="63" t="s">
        <v>178</v>
      </c>
      <c r="C89" s="64" t="s">
        <v>665</v>
      </c>
      <c r="D89" s="34">
        <v>1354300</v>
      </c>
    </row>
    <row r="90" spans="1:4" ht="25.95" customHeight="1">
      <c r="A90" s="63" t="s">
        <v>664</v>
      </c>
      <c r="B90" s="63" t="s">
        <v>178</v>
      </c>
      <c r="C90" s="64" t="s">
        <v>663</v>
      </c>
      <c r="D90" s="34">
        <v>2444500</v>
      </c>
    </row>
    <row r="91" spans="1:4" ht="43.2" customHeight="1">
      <c r="A91" s="63" t="s">
        <v>662</v>
      </c>
      <c r="B91" s="63" t="s">
        <v>178</v>
      </c>
      <c r="C91" s="64" t="s">
        <v>661</v>
      </c>
      <c r="D91" s="34">
        <v>176800</v>
      </c>
    </row>
    <row r="92" spans="1:4" ht="27.65" customHeight="1">
      <c r="A92" s="63" t="s">
        <v>660</v>
      </c>
      <c r="B92" s="63" t="s">
        <v>178</v>
      </c>
      <c r="C92" s="64" t="s">
        <v>659</v>
      </c>
      <c r="D92" s="34">
        <v>2143900</v>
      </c>
    </row>
    <row r="93" spans="1:4" ht="27.65" customHeight="1">
      <c r="A93" s="63" t="s">
        <v>658</v>
      </c>
      <c r="B93" s="63" t="s">
        <v>178</v>
      </c>
      <c r="C93" s="64" t="s">
        <v>657</v>
      </c>
      <c r="D93" s="34">
        <v>2431600</v>
      </c>
    </row>
    <row r="94" spans="1:4" ht="27.65" customHeight="1">
      <c r="A94" s="63" t="s">
        <v>656</v>
      </c>
      <c r="B94" s="63" t="s">
        <v>178</v>
      </c>
      <c r="C94" s="64" t="s">
        <v>655</v>
      </c>
      <c r="D94" s="34">
        <v>1267500</v>
      </c>
    </row>
    <row r="95" spans="1:4" ht="27.65" customHeight="1">
      <c r="A95" s="63" t="s">
        <v>654</v>
      </c>
      <c r="B95" s="63" t="s">
        <v>178</v>
      </c>
      <c r="C95" s="64" t="s">
        <v>653</v>
      </c>
      <c r="D95" s="34">
        <v>2117300</v>
      </c>
    </row>
    <row r="96" spans="1:4" ht="27.65" customHeight="1">
      <c r="A96" s="63" t="s">
        <v>652</v>
      </c>
      <c r="B96" s="63" t="s">
        <v>178</v>
      </c>
      <c r="C96" s="64" t="s">
        <v>651</v>
      </c>
      <c r="D96" s="34">
        <v>2515100</v>
      </c>
    </row>
    <row r="97" spans="1:4" ht="27.65" customHeight="1">
      <c r="A97" s="63" t="s">
        <v>650</v>
      </c>
      <c r="B97" s="63" t="s">
        <v>178</v>
      </c>
      <c r="C97" s="64" t="s">
        <v>649</v>
      </c>
      <c r="D97" s="34">
        <v>2263300</v>
      </c>
    </row>
    <row r="98" spans="1:4" ht="22.2" customHeight="1">
      <c r="A98" s="63" t="s">
        <v>648</v>
      </c>
      <c r="B98" s="63" t="s">
        <v>178</v>
      </c>
      <c r="C98" s="64" t="s">
        <v>647</v>
      </c>
      <c r="D98" s="34">
        <v>1791700</v>
      </c>
    </row>
    <row r="99" spans="1:4" ht="22.2" customHeight="1">
      <c r="A99" s="63" t="s">
        <v>646</v>
      </c>
      <c r="B99" s="63" t="s">
        <v>178</v>
      </c>
      <c r="C99" s="64" t="s">
        <v>645</v>
      </c>
      <c r="D99" s="34">
        <v>1088900</v>
      </c>
    </row>
    <row r="100" spans="1:4" ht="22.2" customHeight="1">
      <c r="A100" s="63" t="s">
        <v>644</v>
      </c>
      <c r="B100" s="63" t="s">
        <v>178</v>
      </c>
      <c r="C100" s="64" t="s">
        <v>643</v>
      </c>
      <c r="D100" s="34">
        <v>2284900</v>
      </c>
    </row>
    <row r="101" spans="1:4" ht="22.2" customHeight="1">
      <c r="A101" s="63" t="s">
        <v>642</v>
      </c>
      <c r="B101" s="63" t="s">
        <v>178</v>
      </c>
      <c r="C101" s="64" t="s">
        <v>641</v>
      </c>
      <c r="D101" s="34">
        <v>2457100</v>
      </c>
    </row>
    <row r="102" spans="1:4" ht="22.2" customHeight="1">
      <c r="A102" s="63" t="s">
        <v>640</v>
      </c>
      <c r="B102" s="63" t="s">
        <v>178</v>
      </c>
      <c r="C102" s="64" t="s">
        <v>639</v>
      </c>
      <c r="D102" s="34">
        <v>535300</v>
      </c>
    </row>
    <row r="103" spans="1:4" ht="22.2" customHeight="1">
      <c r="A103" s="63" t="s">
        <v>638</v>
      </c>
      <c r="B103" s="63" t="s">
        <v>178</v>
      </c>
      <c r="C103" s="64" t="s">
        <v>637</v>
      </c>
      <c r="D103" s="34">
        <v>1037200</v>
      </c>
    </row>
    <row r="104" spans="1:4" ht="22.2" customHeight="1">
      <c r="A104" s="63" t="s">
        <v>636</v>
      </c>
      <c r="B104" s="63" t="s">
        <v>178</v>
      </c>
      <c r="C104" s="64" t="s">
        <v>635</v>
      </c>
      <c r="D104" s="34">
        <v>2245600</v>
      </c>
    </row>
    <row r="105" spans="1:4" ht="22.2" customHeight="1">
      <c r="A105" s="63" t="s">
        <v>634</v>
      </c>
      <c r="B105" s="63" t="s">
        <v>178</v>
      </c>
      <c r="C105" s="64" t="s">
        <v>633</v>
      </c>
      <c r="D105" s="34">
        <v>1652000</v>
      </c>
    </row>
    <row r="106" spans="1:4" ht="22.2" customHeight="1">
      <c r="A106" s="63" t="s">
        <v>632</v>
      </c>
      <c r="B106" s="63" t="s">
        <v>178</v>
      </c>
      <c r="C106" s="64" t="s">
        <v>631</v>
      </c>
      <c r="D106" s="34">
        <v>2197400</v>
      </c>
    </row>
    <row r="107" spans="1:4" ht="25.95" customHeight="1">
      <c r="A107" s="63" t="s">
        <v>630</v>
      </c>
      <c r="B107" s="63" t="s">
        <v>178</v>
      </c>
      <c r="C107" s="64" t="s">
        <v>629</v>
      </c>
      <c r="D107" s="34">
        <v>1207800</v>
      </c>
    </row>
    <row r="108" spans="1:4" ht="25.95" customHeight="1">
      <c r="A108" s="63" t="s">
        <v>628</v>
      </c>
      <c r="B108" s="63" t="s">
        <v>178</v>
      </c>
      <c r="C108" s="64" t="s">
        <v>627</v>
      </c>
      <c r="D108" s="34">
        <v>1358100</v>
      </c>
    </row>
    <row r="109" spans="1:4" ht="25.95" customHeight="1">
      <c r="A109" s="63" t="s">
        <v>626</v>
      </c>
      <c r="B109" s="63" t="s">
        <v>178</v>
      </c>
      <c r="C109" s="64" t="s">
        <v>625</v>
      </c>
      <c r="D109" s="34">
        <v>1321100</v>
      </c>
    </row>
    <row r="110" spans="1:4" ht="25.95" customHeight="1">
      <c r="A110" s="63" t="s">
        <v>624</v>
      </c>
      <c r="B110" s="63" t="s">
        <v>178</v>
      </c>
      <c r="C110" s="64" t="s">
        <v>623</v>
      </c>
      <c r="D110" s="34">
        <v>2202700</v>
      </c>
    </row>
    <row r="111" spans="1:4" ht="25.95" customHeight="1">
      <c r="A111" s="63" t="s">
        <v>622</v>
      </c>
      <c r="B111" s="63" t="s">
        <v>178</v>
      </c>
      <c r="C111" s="64" t="s">
        <v>621</v>
      </c>
      <c r="D111" s="34">
        <v>2328800</v>
      </c>
    </row>
    <row r="112" spans="1:4" ht="25.95" customHeight="1">
      <c r="A112" s="63" t="s">
        <v>620</v>
      </c>
      <c r="B112" s="63" t="s">
        <v>178</v>
      </c>
      <c r="C112" s="64" t="s">
        <v>619</v>
      </c>
      <c r="D112" s="34">
        <v>1073700</v>
      </c>
    </row>
    <row r="113" spans="1:4" ht="25.95" customHeight="1">
      <c r="A113" s="65" t="s">
        <v>618</v>
      </c>
      <c r="B113" s="65" t="s">
        <v>178</v>
      </c>
      <c r="C113" s="66" t="s">
        <v>617</v>
      </c>
      <c r="D113" s="67">
        <v>2224500</v>
      </c>
    </row>
    <row r="114" spans="1:4" ht="19.95" customHeight="1">
      <c r="A114" s="147" t="s">
        <v>731</v>
      </c>
      <c r="B114" s="148"/>
      <c r="C114" s="148"/>
      <c r="D114" s="146"/>
    </row>
    <row r="115" spans="1:4" ht="24" customHeight="1">
      <c r="A115" s="82" t="s">
        <v>148</v>
      </c>
      <c r="B115" s="82" t="s">
        <v>148</v>
      </c>
      <c r="C115" s="83" t="s">
        <v>616</v>
      </c>
      <c r="D115" s="87">
        <v>122377200</v>
      </c>
    </row>
    <row r="116" spans="1:4" ht="24" customHeight="1">
      <c r="A116" s="82" t="s">
        <v>148</v>
      </c>
      <c r="B116" s="82" t="s">
        <v>148</v>
      </c>
      <c r="C116" s="83" t="s">
        <v>612</v>
      </c>
      <c r="D116" s="87">
        <v>122377200</v>
      </c>
    </row>
    <row r="117" spans="1:4" ht="15">
      <c r="A117" s="82" t="s">
        <v>148</v>
      </c>
      <c r="B117" s="82" t="s">
        <v>148</v>
      </c>
      <c r="C117" s="83" t="s">
        <v>611</v>
      </c>
      <c r="D117" s="87">
        <v>0</v>
      </c>
    </row>
    <row r="118" spans="1:4">
      <c r="D118" s="123"/>
    </row>
    <row r="120" spans="1:4" ht="57.65" customHeight="1">
      <c r="A120" s="124" t="s">
        <v>933</v>
      </c>
      <c r="B120" s="124"/>
      <c r="C120" s="124"/>
      <c r="D120" s="81" t="s">
        <v>150</v>
      </c>
    </row>
  </sheetData>
  <mergeCells count="18">
    <mergeCell ref="A5:D5"/>
    <mergeCell ref="A6:D6"/>
    <mergeCell ref="A7:D7"/>
    <mergeCell ref="A120:C120"/>
    <mergeCell ref="B13:C13"/>
    <mergeCell ref="B14:C14"/>
    <mergeCell ref="B15:C15"/>
    <mergeCell ref="B16:C16"/>
    <mergeCell ref="B17:C17"/>
    <mergeCell ref="B10:C10"/>
    <mergeCell ref="B11:C11"/>
    <mergeCell ref="A12:D12"/>
    <mergeCell ref="A21:D21"/>
    <mergeCell ref="A29:D29"/>
    <mergeCell ref="A114:D114"/>
    <mergeCell ref="B18:C18"/>
    <mergeCell ref="B19:C19"/>
    <mergeCell ref="B20:C20"/>
  </mergeCells>
  <pageMargins left="0.78740157480314965" right="0.19685039370078741" top="0.39370078740157483" bottom="0.39370078740157483" header="0" footer="0"/>
  <pageSetup paperSize="9" scale="80" fitToHeight="500" orientation="portrait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DEE8-956B-40B4-BFE1-3DB7CCAC15BB}">
  <dimension ref="A1:E47"/>
  <sheetViews>
    <sheetView showZeros="0" workbookViewId="0">
      <selection activeCell="D3" sqref="D3"/>
    </sheetView>
  </sheetViews>
  <sheetFormatPr defaultColWidth="8.9140625" defaultRowHeight="12.9"/>
  <cols>
    <col min="1" max="1" width="14.6640625" style="25" customWidth="1"/>
    <col min="2" max="2" width="55.58203125" style="99" customWidth="1"/>
    <col min="3" max="3" width="17.4140625" style="25" customWidth="1"/>
    <col min="4" max="4" width="20" style="25" customWidth="1"/>
    <col min="5" max="5" width="17.9140625" style="25" customWidth="1"/>
    <col min="6" max="16384" width="8.9140625" style="25"/>
  </cols>
  <sheetData>
    <row r="1" spans="1:5" s="2" customFormat="1" ht="15.65" customHeight="1">
      <c r="A1" s="118"/>
      <c r="B1" s="118"/>
      <c r="C1" s="118"/>
      <c r="D1" s="26" t="s">
        <v>911</v>
      </c>
    </row>
    <row r="2" spans="1:5" s="2" customFormat="1" ht="15.45">
      <c r="A2" s="118"/>
      <c r="B2" s="119"/>
      <c r="C2" s="118"/>
      <c r="D2" s="120" t="s">
        <v>880</v>
      </c>
    </row>
    <row r="3" spans="1:5" s="2" customFormat="1" ht="15.45">
      <c r="A3" s="118"/>
      <c r="B3" s="119"/>
      <c r="C3" s="118"/>
      <c r="D3" s="28" t="s">
        <v>932</v>
      </c>
    </row>
    <row r="4" spans="1:5" s="2" customFormat="1" ht="70.95" customHeight="1">
      <c r="A4" s="162" t="s">
        <v>910</v>
      </c>
      <c r="B4" s="162"/>
      <c r="C4" s="162"/>
      <c r="D4" s="162"/>
      <c r="E4" s="162"/>
    </row>
    <row r="5" spans="1:5" s="2" customFormat="1" ht="25.75">
      <c r="A5" s="117" t="s">
        <v>909</v>
      </c>
      <c r="B5" s="114"/>
      <c r="C5" s="114"/>
      <c r="D5" s="114"/>
      <c r="E5" s="114"/>
    </row>
    <row r="6" spans="1:5" s="2" customFormat="1">
      <c r="A6" s="116"/>
      <c r="B6" s="115"/>
      <c r="C6" s="114"/>
      <c r="D6" s="114"/>
      <c r="E6" s="113" t="s">
        <v>3</v>
      </c>
    </row>
    <row r="7" spans="1:5" s="2" customFormat="1">
      <c r="A7" s="163" t="s">
        <v>908</v>
      </c>
      <c r="B7" s="163" t="s">
        <v>907</v>
      </c>
      <c r="C7" s="163" t="s">
        <v>906</v>
      </c>
      <c r="D7" s="163" t="s">
        <v>905</v>
      </c>
      <c r="E7" s="163"/>
    </row>
    <row r="8" spans="1:5" s="2" customFormat="1" ht="118.95" customHeight="1">
      <c r="A8" s="163"/>
      <c r="B8" s="163"/>
      <c r="C8" s="163"/>
      <c r="D8" s="122" t="s">
        <v>928</v>
      </c>
      <c r="E8" s="122" t="s">
        <v>904</v>
      </c>
    </row>
    <row r="9" spans="1:5" s="2" customFormat="1" ht="15.45">
      <c r="A9" s="112">
        <v>1</v>
      </c>
      <c r="B9" s="112">
        <v>2</v>
      </c>
      <c r="C9" s="112">
        <v>3</v>
      </c>
      <c r="D9" s="112">
        <v>4</v>
      </c>
      <c r="E9" s="112">
        <v>5</v>
      </c>
    </row>
    <row r="10" spans="1:5" s="2" customFormat="1" ht="64.2" customHeight="1">
      <c r="A10" s="111"/>
      <c r="B10" s="110" t="s">
        <v>903</v>
      </c>
      <c r="C10" s="109">
        <f>SUM(C11:C44)</f>
        <v>55169400</v>
      </c>
      <c r="D10" s="109">
        <f>SUM(D11:D44)</f>
        <v>44915600</v>
      </c>
      <c r="E10" s="109">
        <f>SUM(E11:E44)</f>
        <v>10253800</v>
      </c>
    </row>
    <row r="11" spans="1:5" s="16" customFormat="1" ht="37.950000000000003" customHeight="1">
      <c r="A11" s="102" t="s">
        <v>712</v>
      </c>
      <c r="B11" s="60" t="s">
        <v>711</v>
      </c>
      <c r="C11" s="101">
        <f t="shared" ref="C11:C44" si="0">D11+E11</f>
        <v>1973800</v>
      </c>
      <c r="D11" s="101">
        <v>1973800</v>
      </c>
      <c r="E11" s="101"/>
    </row>
    <row r="12" spans="1:5" s="16" customFormat="1" ht="37.950000000000003" customHeight="1">
      <c r="A12" s="108" t="s">
        <v>730</v>
      </c>
      <c r="B12" s="107" t="s">
        <v>729</v>
      </c>
      <c r="C12" s="101">
        <f t="shared" si="0"/>
        <v>2294000</v>
      </c>
      <c r="D12" s="101">
        <v>989300</v>
      </c>
      <c r="E12" s="101">
        <v>1304700</v>
      </c>
    </row>
    <row r="13" spans="1:5" s="16" customFormat="1" ht="37.950000000000003" customHeight="1">
      <c r="A13" s="102" t="s">
        <v>710</v>
      </c>
      <c r="B13" s="60" t="s">
        <v>709</v>
      </c>
      <c r="C13" s="101">
        <f t="shared" si="0"/>
        <v>1135700</v>
      </c>
      <c r="D13" s="101">
        <v>1135700</v>
      </c>
      <c r="E13" s="101"/>
    </row>
    <row r="14" spans="1:5" s="16" customFormat="1" ht="37.950000000000003" customHeight="1">
      <c r="A14" s="102" t="s">
        <v>708</v>
      </c>
      <c r="B14" s="60" t="s">
        <v>707</v>
      </c>
      <c r="C14" s="101">
        <f t="shared" si="0"/>
        <v>1860100</v>
      </c>
      <c r="D14" s="101">
        <v>1602800</v>
      </c>
      <c r="E14" s="101">
        <v>257300</v>
      </c>
    </row>
    <row r="15" spans="1:5" s="16" customFormat="1" ht="37.950000000000003" customHeight="1">
      <c r="A15" s="108" t="s">
        <v>728</v>
      </c>
      <c r="B15" s="107" t="s">
        <v>727</v>
      </c>
      <c r="C15" s="101">
        <f t="shared" si="0"/>
        <v>1305900</v>
      </c>
      <c r="D15" s="101">
        <v>1305900</v>
      </c>
      <c r="E15" s="101"/>
    </row>
    <row r="16" spans="1:5" s="16" customFormat="1" ht="37.950000000000003" customHeight="1">
      <c r="A16" s="108" t="s">
        <v>726</v>
      </c>
      <c r="B16" s="107" t="s">
        <v>725</v>
      </c>
      <c r="C16" s="101">
        <f t="shared" si="0"/>
        <v>3020400</v>
      </c>
      <c r="D16" s="101">
        <v>1899500</v>
      </c>
      <c r="E16" s="101">
        <v>1120900</v>
      </c>
    </row>
    <row r="17" spans="1:5" s="16" customFormat="1" ht="37.950000000000003" customHeight="1">
      <c r="A17" s="108" t="s">
        <v>724</v>
      </c>
      <c r="B17" s="107" t="s">
        <v>723</v>
      </c>
      <c r="C17" s="101">
        <f t="shared" si="0"/>
        <v>1009100</v>
      </c>
      <c r="D17" s="101">
        <v>1009100</v>
      </c>
      <c r="E17" s="101"/>
    </row>
    <row r="18" spans="1:5" s="16" customFormat="1" ht="37.950000000000003" customHeight="1">
      <c r="A18" s="102" t="s">
        <v>704</v>
      </c>
      <c r="B18" s="60" t="s">
        <v>703</v>
      </c>
      <c r="C18" s="101">
        <f t="shared" si="0"/>
        <v>989300</v>
      </c>
      <c r="D18" s="101">
        <v>989300</v>
      </c>
      <c r="E18" s="101"/>
    </row>
    <row r="19" spans="1:5" s="16" customFormat="1" ht="37.950000000000003" customHeight="1">
      <c r="A19" s="102" t="s">
        <v>700</v>
      </c>
      <c r="B19" s="60" t="s">
        <v>699</v>
      </c>
      <c r="C19" s="101">
        <f t="shared" si="0"/>
        <v>935900</v>
      </c>
      <c r="D19" s="101">
        <v>935900</v>
      </c>
      <c r="E19" s="101"/>
    </row>
    <row r="20" spans="1:5" s="16" customFormat="1" ht="37.950000000000003" customHeight="1">
      <c r="A20" s="106" t="s">
        <v>722</v>
      </c>
      <c r="B20" s="105" t="s">
        <v>721</v>
      </c>
      <c r="C20" s="101">
        <f t="shared" si="0"/>
        <v>935900</v>
      </c>
      <c r="D20" s="101">
        <v>935900</v>
      </c>
      <c r="E20" s="101"/>
    </row>
    <row r="21" spans="1:5" s="16" customFormat="1" ht="37.950000000000003" customHeight="1">
      <c r="A21" s="106" t="s">
        <v>720</v>
      </c>
      <c r="B21" s="105" t="s">
        <v>719</v>
      </c>
      <c r="C21" s="101">
        <f t="shared" si="0"/>
        <v>1696800</v>
      </c>
      <c r="D21" s="101">
        <v>989300</v>
      </c>
      <c r="E21" s="101">
        <v>707500</v>
      </c>
    </row>
    <row r="22" spans="1:5" s="16" customFormat="1" ht="37.950000000000003" customHeight="1">
      <c r="A22" s="106" t="s">
        <v>718</v>
      </c>
      <c r="B22" s="105" t="s">
        <v>717</v>
      </c>
      <c r="C22" s="101">
        <f t="shared" si="0"/>
        <v>1305900</v>
      </c>
      <c r="D22" s="101">
        <v>1305900</v>
      </c>
      <c r="E22" s="101"/>
    </row>
    <row r="23" spans="1:5" s="16" customFormat="1" ht="37.950000000000003" customHeight="1">
      <c r="A23" s="102" t="s">
        <v>692</v>
      </c>
      <c r="B23" s="60" t="s">
        <v>691</v>
      </c>
      <c r="C23" s="101">
        <f t="shared" si="0"/>
        <v>593600</v>
      </c>
      <c r="D23" s="101">
        <v>593600</v>
      </c>
      <c r="E23" s="101"/>
    </row>
    <row r="24" spans="1:5" s="16" customFormat="1" ht="37.950000000000003" customHeight="1">
      <c r="A24" s="102" t="s">
        <v>688</v>
      </c>
      <c r="B24" s="60" t="s">
        <v>687</v>
      </c>
      <c r="C24" s="101">
        <f t="shared" si="0"/>
        <v>989300</v>
      </c>
      <c r="D24" s="101">
        <v>989300</v>
      </c>
      <c r="E24" s="101"/>
    </row>
    <row r="25" spans="1:5" s="16" customFormat="1" ht="37.950000000000003" customHeight="1">
      <c r="A25" s="102" t="s">
        <v>682</v>
      </c>
      <c r="B25" s="60" t="s">
        <v>681</v>
      </c>
      <c r="C25" s="101">
        <f t="shared" si="0"/>
        <v>742000</v>
      </c>
      <c r="D25" s="101">
        <v>742000</v>
      </c>
      <c r="E25" s="101"/>
    </row>
    <row r="26" spans="1:5" s="16" customFormat="1" ht="37.950000000000003" customHeight="1">
      <c r="A26" s="102" t="s">
        <v>676</v>
      </c>
      <c r="B26" s="60" t="s">
        <v>675</v>
      </c>
      <c r="C26" s="101">
        <f t="shared" si="0"/>
        <v>1335600</v>
      </c>
      <c r="D26" s="101">
        <v>1335600</v>
      </c>
      <c r="E26" s="101"/>
    </row>
    <row r="27" spans="1:5" s="16" customFormat="1" ht="37.950000000000003" customHeight="1">
      <c r="A27" s="104" t="s">
        <v>716</v>
      </c>
      <c r="B27" s="103" t="s">
        <v>715</v>
      </c>
      <c r="C27" s="101">
        <f t="shared" si="0"/>
        <v>1737300</v>
      </c>
      <c r="D27" s="101">
        <v>1737300</v>
      </c>
      <c r="E27" s="101"/>
    </row>
    <row r="28" spans="1:5" s="16" customFormat="1" ht="37.950000000000003" customHeight="1">
      <c r="A28" s="102" t="s">
        <v>670</v>
      </c>
      <c r="B28" s="60" t="s">
        <v>669</v>
      </c>
      <c r="C28" s="101">
        <f t="shared" si="0"/>
        <v>1088300</v>
      </c>
      <c r="D28" s="101">
        <v>1088300</v>
      </c>
      <c r="E28" s="101"/>
    </row>
    <row r="29" spans="1:5" s="16" customFormat="1" ht="37.950000000000003" customHeight="1">
      <c r="A29" s="102" t="s">
        <v>668</v>
      </c>
      <c r="B29" s="60" t="s">
        <v>667</v>
      </c>
      <c r="C29" s="101">
        <f t="shared" si="0"/>
        <v>935900</v>
      </c>
      <c r="D29" s="101">
        <v>935900</v>
      </c>
      <c r="E29" s="101"/>
    </row>
    <row r="30" spans="1:5" s="16" customFormat="1" ht="37.950000000000003" customHeight="1">
      <c r="A30" s="102" t="s">
        <v>666</v>
      </c>
      <c r="B30" s="60" t="s">
        <v>665</v>
      </c>
      <c r="C30" s="101">
        <f t="shared" si="0"/>
        <v>870600</v>
      </c>
      <c r="D30" s="101">
        <v>870600</v>
      </c>
      <c r="E30" s="101"/>
    </row>
    <row r="31" spans="1:5" s="16" customFormat="1" ht="37.950000000000003" customHeight="1">
      <c r="A31" s="102" t="s">
        <v>664</v>
      </c>
      <c r="B31" s="60" t="s">
        <v>663</v>
      </c>
      <c r="C31" s="101">
        <f t="shared" si="0"/>
        <v>1978700</v>
      </c>
      <c r="D31" s="101">
        <v>1978700</v>
      </c>
      <c r="E31" s="101"/>
    </row>
    <row r="32" spans="1:5" s="16" customFormat="1" ht="37.950000000000003" customHeight="1">
      <c r="A32" s="102" t="s">
        <v>658</v>
      </c>
      <c r="B32" s="60" t="s">
        <v>657</v>
      </c>
      <c r="C32" s="101">
        <f t="shared" si="0"/>
        <v>1392500</v>
      </c>
      <c r="D32" s="101">
        <v>1392500</v>
      </c>
      <c r="E32" s="101"/>
    </row>
    <row r="33" spans="1:5" s="16" customFormat="1" ht="37.950000000000003" customHeight="1">
      <c r="A33" s="102" t="s">
        <v>656</v>
      </c>
      <c r="B33" s="60" t="s">
        <v>655</v>
      </c>
      <c r="C33" s="101">
        <f t="shared" si="0"/>
        <v>935900</v>
      </c>
      <c r="D33" s="101">
        <v>935900</v>
      </c>
      <c r="E33" s="101"/>
    </row>
    <row r="34" spans="1:5" s="16" customFormat="1" ht="37.950000000000003" customHeight="1">
      <c r="A34" s="102" t="s">
        <v>652</v>
      </c>
      <c r="B34" s="60" t="s">
        <v>651</v>
      </c>
      <c r="C34" s="101">
        <f t="shared" si="0"/>
        <v>1607700</v>
      </c>
      <c r="D34" s="101">
        <v>1607700</v>
      </c>
      <c r="E34" s="101"/>
    </row>
    <row r="35" spans="1:5" s="16" customFormat="1" ht="37.950000000000003" customHeight="1">
      <c r="A35" s="102" t="s">
        <v>650</v>
      </c>
      <c r="B35" s="60" t="s">
        <v>649</v>
      </c>
      <c r="C35" s="101">
        <f t="shared" si="0"/>
        <v>1246600</v>
      </c>
      <c r="D35" s="101">
        <v>1246600</v>
      </c>
      <c r="E35" s="101"/>
    </row>
    <row r="36" spans="1:5" s="16" customFormat="1" ht="37.950000000000003" customHeight="1">
      <c r="A36" s="102" t="s">
        <v>642</v>
      </c>
      <c r="B36" s="60" t="s">
        <v>641</v>
      </c>
      <c r="C36" s="101">
        <f t="shared" si="0"/>
        <v>1503800</v>
      </c>
      <c r="D36" s="101">
        <v>1503800</v>
      </c>
      <c r="E36" s="101"/>
    </row>
    <row r="37" spans="1:5" s="16" customFormat="1" ht="37.950000000000003" customHeight="1">
      <c r="A37" s="102" t="s">
        <v>640</v>
      </c>
      <c r="B37" s="60" t="s">
        <v>639</v>
      </c>
      <c r="C37" s="101">
        <f t="shared" si="0"/>
        <v>2374500</v>
      </c>
      <c r="D37" s="101">
        <v>2374500</v>
      </c>
      <c r="E37" s="101"/>
    </row>
    <row r="38" spans="1:5" s="16" customFormat="1" ht="37.950000000000003" customHeight="1">
      <c r="A38" s="102" t="s">
        <v>638</v>
      </c>
      <c r="B38" s="60" t="s">
        <v>637</v>
      </c>
      <c r="C38" s="101">
        <f t="shared" si="0"/>
        <v>1958900</v>
      </c>
      <c r="D38" s="101">
        <v>1958900</v>
      </c>
      <c r="E38" s="101"/>
    </row>
    <row r="39" spans="1:5" s="16" customFormat="1" ht="37.950000000000003" customHeight="1">
      <c r="A39" s="102" t="s">
        <v>634</v>
      </c>
      <c r="B39" s="60" t="s">
        <v>633</v>
      </c>
      <c r="C39" s="101">
        <f t="shared" si="0"/>
        <v>2374500</v>
      </c>
      <c r="D39" s="101">
        <v>2374500</v>
      </c>
      <c r="E39" s="101"/>
    </row>
    <row r="40" spans="1:5" s="16" customFormat="1" ht="37.950000000000003" customHeight="1">
      <c r="A40" s="102" t="s">
        <v>630</v>
      </c>
      <c r="B40" s="60" t="s">
        <v>629</v>
      </c>
      <c r="C40" s="101">
        <f t="shared" si="0"/>
        <v>989300</v>
      </c>
      <c r="D40" s="101">
        <v>989300</v>
      </c>
      <c r="E40" s="101"/>
    </row>
    <row r="41" spans="1:5" s="16" customFormat="1" ht="37.950000000000003" customHeight="1">
      <c r="A41" s="102" t="s">
        <v>628</v>
      </c>
      <c r="B41" s="60" t="s">
        <v>627</v>
      </c>
      <c r="C41" s="101">
        <f t="shared" si="0"/>
        <v>935900</v>
      </c>
      <c r="D41" s="101">
        <v>935900</v>
      </c>
      <c r="E41" s="101"/>
    </row>
    <row r="42" spans="1:5" s="16" customFormat="1" ht="37.950000000000003" customHeight="1">
      <c r="A42" s="104" t="s">
        <v>714</v>
      </c>
      <c r="B42" s="103" t="s">
        <v>713</v>
      </c>
      <c r="C42" s="101">
        <f t="shared" si="0"/>
        <v>8604700</v>
      </c>
      <c r="D42" s="101">
        <v>1741300</v>
      </c>
      <c r="E42" s="101">
        <v>6863400</v>
      </c>
    </row>
    <row r="43" spans="1:5" s="16" customFormat="1" ht="37.950000000000003" customHeight="1">
      <c r="A43" s="102" t="s">
        <v>622</v>
      </c>
      <c r="B43" s="60" t="s">
        <v>621</v>
      </c>
      <c r="C43" s="101">
        <f t="shared" si="0"/>
        <v>1422700</v>
      </c>
      <c r="D43" s="101">
        <v>1422700</v>
      </c>
      <c r="E43" s="101"/>
    </row>
    <row r="44" spans="1:5" s="16" customFormat="1" ht="37.950000000000003" customHeight="1">
      <c r="A44" s="102" t="s">
        <v>618</v>
      </c>
      <c r="B44" s="60" t="s">
        <v>617</v>
      </c>
      <c r="C44" s="101">
        <f t="shared" si="0"/>
        <v>1088300</v>
      </c>
      <c r="D44" s="101">
        <v>1088300</v>
      </c>
      <c r="E44" s="101"/>
    </row>
    <row r="47" spans="1:5" ht="66.650000000000006" customHeight="1">
      <c r="A47" s="160" t="s">
        <v>902</v>
      </c>
      <c r="B47" s="160"/>
      <c r="C47" s="100"/>
      <c r="D47" s="161" t="s">
        <v>901</v>
      </c>
      <c r="E47" s="161"/>
    </row>
  </sheetData>
  <mergeCells count="7">
    <mergeCell ref="A47:B47"/>
    <mergeCell ref="D47:E47"/>
    <mergeCell ref="A4:E4"/>
    <mergeCell ref="A7:A8"/>
    <mergeCell ref="B7:B8"/>
    <mergeCell ref="C7:C8"/>
    <mergeCell ref="D7:E7"/>
  </mergeCells>
  <pageMargins left="0.98425196850393704" right="0.19685039370078741" top="0.39370078740157483" bottom="0.39370078740157483" header="0" footer="0"/>
  <pageSetup paperSize="9" scale="80" fitToHeight="500" orientation="portrait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345F-F287-408F-AC45-37C6D410233F}">
  <dimension ref="A1:M44"/>
  <sheetViews>
    <sheetView showZeros="0" workbookViewId="0">
      <selection activeCell="M41" sqref="M41"/>
    </sheetView>
  </sheetViews>
  <sheetFormatPr defaultRowHeight="12.9"/>
  <cols>
    <col min="1" max="3" width="12.08203125" customWidth="1"/>
    <col min="4" max="4" width="43.33203125" customWidth="1"/>
    <col min="5" max="5" width="61.33203125" customWidth="1"/>
    <col min="6" max="6" width="13.6640625" customWidth="1"/>
    <col min="7" max="7" width="18.6640625" customWidth="1"/>
    <col min="8" max="8" width="17" customWidth="1"/>
    <col min="9" max="9" width="19.9140625" customWidth="1"/>
    <col min="10" max="10" width="17" customWidth="1"/>
  </cols>
  <sheetData>
    <row r="1" spans="1:10" s="2" customFormat="1" ht="15.45">
      <c r="I1" s="26" t="s">
        <v>882</v>
      </c>
    </row>
    <row r="2" spans="1:10" s="2" customFormat="1" ht="15.45">
      <c r="I2" s="27" t="s">
        <v>880</v>
      </c>
    </row>
    <row r="3" spans="1:10" s="2" customFormat="1" ht="15.45">
      <c r="I3" s="28" t="s">
        <v>932</v>
      </c>
    </row>
    <row r="4" spans="1:10" s="2" customFormat="1"/>
    <row r="5" spans="1:10" s="2" customFormat="1" ht="18">
      <c r="A5" s="137" t="s">
        <v>775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">
      <c r="A6" s="137" t="s">
        <v>774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0" s="2" customFormat="1">
      <c r="A7" s="3" t="s">
        <v>1</v>
      </c>
    </row>
    <row r="8" spans="1:10" s="2" customFormat="1">
      <c r="A8" s="2" t="s">
        <v>2</v>
      </c>
      <c r="J8" s="4"/>
    </row>
    <row r="9" spans="1:10" s="2" customFormat="1" ht="77.150000000000006">
      <c r="A9" s="56" t="s">
        <v>593</v>
      </c>
      <c r="B9" s="56" t="s">
        <v>592</v>
      </c>
      <c r="C9" s="56" t="s">
        <v>591</v>
      </c>
      <c r="D9" s="18" t="s">
        <v>590</v>
      </c>
      <c r="E9" s="18" t="s">
        <v>773</v>
      </c>
      <c r="F9" s="18" t="s">
        <v>772</v>
      </c>
      <c r="G9" s="18" t="s">
        <v>771</v>
      </c>
      <c r="H9" s="18" t="s">
        <v>770</v>
      </c>
      <c r="I9" s="18" t="s">
        <v>769</v>
      </c>
      <c r="J9" s="18" t="s">
        <v>768</v>
      </c>
    </row>
    <row r="10" spans="1:10" s="2" customForma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</row>
    <row r="11" spans="1:10" s="16" customFormat="1" ht="43.2" customHeight="1">
      <c r="A11" s="41" t="s">
        <v>583</v>
      </c>
      <c r="B11" s="41" t="s">
        <v>185</v>
      </c>
      <c r="C11" s="41" t="s">
        <v>185</v>
      </c>
      <c r="D11" s="59" t="s">
        <v>570</v>
      </c>
      <c r="E11" s="88"/>
      <c r="F11" s="41" t="s">
        <v>185</v>
      </c>
      <c r="G11" s="90">
        <f>G12</f>
        <v>200207341</v>
      </c>
      <c r="H11" s="90">
        <f>H12</f>
        <v>108232670</v>
      </c>
      <c r="I11" s="90">
        <f>I12</f>
        <v>25265900</v>
      </c>
      <c r="J11" s="92"/>
    </row>
    <row r="12" spans="1:10" s="16" customFormat="1" ht="65.400000000000006" customHeight="1">
      <c r="A12" s="41" t="s">
        <v>571</v>
      </c>
      <c r="B12" s="41" t="s">
        <v>185</v>
      </c>
      <c r="C12" s="41" t="s">
        <v>185</v>
      </c>
      <c r="D12" s="49" t="s">
        <v>927</v>
      </c>
      <c r="E12" s="88"/>
      <c r="F12" s="41" t="s">
        <v>185</v>
      </c>
      <c r="G12" s="90">
        <f>SUM(G13:G15)</f>
        <v>200207341</v>
      </c>
      <c r="H12" s="90">
        <f>SUM(H13:H15)</f>
        <v>108232670</v>
      </c>
      <c r="I12" s="90">
        <f>SUM(I13:I15)</f>
        <v>25265900</v>
      </c>
      <c r="J12" s="92"/>
    </row>
    <row r="13" spans="1:10" s="16" customFormat="1" ht="69" customHeight="1">
      <c r="A13" s="21" t="s">
        <v>567</v>
      </c>
      <c r="B13" s="21" t="s">
        <v>304</v>
      </c>
      <c r="C13" s="21" t="s">
        <v>303</v>
      </c>
      <c r="D13" s="89" t="s">
        <v>888</v>
      </c>
      <c r="E13" s="60" t="s">
        <v>767</v>
      </c>
      <c r="F13" s="21" t="s">
        <v>914</v>
      </c>
      <c r="G13" s="91">
        <v>23747253</v>
      </c>
      <c r="H13" s="91">
        <v>6045078</v>
      </c>
      <c r="I13" s="91">
        <v>128000</v>
      </c>
      <c r="J13" s="93">
        <v>25</v>
      </c>
    </row>
    <row r="14" spans="1:10" s="16" customFormat="1" ht="78" customHeight="1">
      <c r="A14" s="21" t="s">
        <v>565</v>
      </c>
      <c r="B14" s="21" t="s">
        <v>298</v>
      </c>
      <c r="C14" s="21" t="s">
        <v>297</v>
      </c>
      <c r="D14" s="89" t="s">
        <v>889</v>
      </c>
      <c r="E14" s="60" t="s">
        <v>929</v>
      </c>
      <c r="F14" s="21" t="s">
        <v>765</v>
      </c>
      <c r="G14" s="91">
        <v>41502892</v>
      </c>
      <c r="H14" s="91">
        <v>22827632</v>
      </c>
      <c r="I14" s="91">
        <v>15137900</v>
      </c>
      <c r="J14" s="93">
        <v>55</v>
      </c>
    </row>
    <row r="15" spans="1:10" s="16" customFormat="1" ht="57.65" customHeight="1">
      <c r="A15" s="21" t="s">
        <v>564</v>
      </c>
      <c r="B15" s="21" t="s">
        <v>563</v>
      </c>
      <c r="C15" s="21" t="s">
        <v>562</v>
      </c>
      <c r="D15" s="89" t="s">
        <v>561</v>
      </c>
      <c r="E15" s="60" t="s">
        <v>766</v>
      </c>
      <c r="F15" s="21" t="s">
        <v>765</v>
      </c>
      <c r="G15" s="91">
        <v>134957196</v>
      </c>
      <c r="H15" s="91">
        <v>79359960</v>
      </c>
      <c r="I15" s="91">
        <v>10000000</v>
      </c>
      <c r="J15" s="93">
        <v>59</v>
      </c>
    </row>
    <row r="16" spans="1:10" s="16" customFormat="1" ht="60.65" customHeight="1">
      <c r="A16" s="41" t="s">
        <v>459</v>
      </c>
      <c r="B16" s="41" t="s">
        <v>185</v>
      </c>
      <c r="C16" s="41" t="s">
        <v>185</v>
      </c>
      <c r="D16" s="59" t="s">
        <v>457</v>
      </c>
      <c r="E16" s="88"/>
      <c r="F16" s="41" t="s">
        <v>185</v>
      </c>
      <c r="G16" s="90">
        <v>36041526</v>
      </c>
      <c r="H16" s="90">
        <v>9918700</v>
      </c>
      <c r="I16" s="90">
        <v>7298700</v>
      </c>
      <c r="J16" s="92"/>
    </row>
    <row r="17" spans="1:10" s="16" customFormat="1" ht="66" customHeight="1">
      <c r="A17" s="41" t="s">
        <v>458</v>
      </c>
      <c r="B17" s="41" t="s">
        <v>185</v>
      </c>
      <c r="C17" s="41" t="s">
        <v>185</v>
      </c>
      <c r="D17" s="59" t="s">
        <v>457</v>
      </c>
      <c r="E17" s="88"/>
      <c r="F17" s="41" t="s">
        <v>185</v>
      </c>
      <c r="G17" s="90">
        <f>G18</f>
        <v>36041526</v>
      </c>
      <c r="H17" s="90">
        <f>H18</f>
        <v>9918700</v>
      </c>
      <c r="I17" s="90">
        <f>I18</f>
        <v>7298700</v>
      </c>
      <c r="J17" s="92"/>
    </row>
    <row r="18" spans="1:10" s="16" customFormat="1" ht="33.65" customHeight="1">
      <c r="A18" s="21" t="s">
        <v>414</v>
      </c>
      <c r="B18" s="21" t="s">
        <v>301</v>
      </c>
      <c r="C18" s="21" t="s">
        <v>300</v>
      </c>
      <c r="D18" s="89" t="s">
        <v>887</v>
      </c>
      <c r="E18" s="88"/>
      <c r="F18" s="41"/>
      <c r="G18" s="90">
        <f>SUM(G19:G21)</f>
        <v>36041526</v>
      </c>
      <c r="H18" s="90">
        <f>SUM(H19:H21)</f>
        <v>9918700</v>
      </c>
      <c r="I18" s="90">
        <f>SUM(I19:I21)</f>
        <v>7298700</v>
      </c>
      <c r="J18" s="92"/>
    </row>
    <row r="19" spans="1:10" s="16" customFormat="1" ht="69.650000000000006" customHeight="1">
      <c r="A19" s="21" t="s">
        <v>896</v>
      </c>
      <c r="B19" s="21" t="s">
        <v>896</v>
      </c>
      <c r="C19" s="21" t="s">
        <v>896</v>
      </c>
      <c r="D19" s="21" t="s">
        <v>896</v>
      </c>
      <c r="E19" s="60" t="s">
        <v>922</v>
      </c>
      <c r="F19" s="21" t="s">
        <v>764</v>
      </c>
      <c r="G19" s="91">
        <v>2685944</v>
      </c>
      <c r="H19" s="91">
        <v>2685900</v>
      </c>
      <c r="I19" s="91">
        <v>1237900</v>
      </c>
      <c r="J19" s="93">
        <v>100</v>
      </c>
    </row>
    <row r="20" spans="1:10" s="16" customFormat="1" ht="68.400000000000006" customHeight="1">
      <c r="A20" s="21" t="s">
        <v>896</v>
      </c>
      <c r="B20" s="21" t="s">
        <v>896</v>
      </c>
      <c r="C20" s="21" t="s">
        <v>896</v>
      </c>
      <c r="D20" s="21" t="s">
        <v>896</v>
      </c>
      <c r="E20" s="60" t="s">
        <v>923</v>
      </c>
      <c r="F20" s="21" t="s">
        <v>764</v>
      </c>
      <c r="G20" s="91">
        <v>3732795</v>
      </c>
      <c r="H20" s="91">
        <v>3732800</v>
      </c>
      <c r="I20" s="91">
        <v>2560800</v>
      </c>
      <c r="J20" s="93">
        <v>100</v>
      </c>
    </row>
    <row r="21" spans="1:10" s="16" customFormat="1" ht="86.4" customHeight="1">
      <c r="A21" s="21" t="s">
        <v>896</v>
      </c>
      <c r="B21" s="21" t="s">
        <v>896</v>
      </c>
      <c r="C21" s="21" t="s">
        <v>896</v>
      </c>
      <c r="D21" s="21" t="s">
        <v>896</v>
      </c>
      <c r="E21" s="60" t="s">
        <v>921</v>
      </c>
      <c r="F21" s="21" t="s">
        <v>762</v>
      </c>
      <c r="G21" s="91">
        <v>29622787</v>
      </c>
      <c r="H21" s="91">
        <v>3500000</v>
      </c>
      <c r="I21" s="91">
        <v>3500000</v>
      </c>
      <c r="J21" s="93" t="s">
        <v>763</v>
      </c>
    </row>
    <row r="22" spans="1:10" s="16" customFormat="1" ht="57.65" customHeight="1">
      <c r="A22" s="41" t="s">
        <v>366</v>
      </c>
      <c r="B22" s="41" t="s">
        <v>185</v>
      </c>
      <c r="C22" s="41" t="s">
        <v>185</v>
      </c>
      <c r="D22" s="59" t="s">
        <v>364</v>
      </c>
      <c r="E22" s="88"/>
      <c r="F22" s="41" t="s">
        <v>185</v>
      </c>
      <c r="G22" s="90">
        <f t="shared" ref="G22:I23" si="0">G23</f>
        <v>100000</v>
      </c>
      <c r="H22" s="90">
        <f t="shared" si="0"/>
        <v>100000</v>
      </c>
      <c r="I22" s="90">
        <f t="shared" si="0"/>
        <v>100000</v>
      </c>
      <c r="J22" s="92"/>
    </row>
    <row r="23" spans="1:10" s="16" customFormat="1" ht="60" customHeight="1">
      <c r="A23" s="41" t="s">
        <v>365</v>
      </c>
      <c r="B23" s="41" t="s">
        <v>185</v>
      </c>
      <c r="C23" s="41" t="s">
        <v>185</v>
      </c>
      <c r="D23" s="59" t="s">
        <v>364</v>
      </c>
      <c r="E23" s="88"/>
      <c r="F23" s="41" t="s">
        <v>185</v>
      </c>
      <c r="G23" s="90">
        <f t="shared" si="0"/>
        <v>100000</v>
      </c>
      <c r="H23" s="90">
        <f t="shared" si="0"/>
        <v>100000</v>
      </c>
      <c r="I23" s="90">
        <f t="shared" si="0"/>
        <v>100000</v>
      </c>
      <c r="J23" s="92"/>
    </row>
    <row r="24" spans="1:10" s="16" customFormat="1" ht="81" customHeight="1">
      <c r="A24" s="21" t="s">
        <v>356</v>
      </c>
      <c r="B24" s="21" t="s">
        <v>355</v>
      </c>
      <c r="C24" s="21" t="s">
        <v>169</v>
      </c>
      <c r="D24" s="89" t="s">
        <v>354</v>
      </c>
      <c r="E24" s="60" t="s">
        <v>920</v>
      </c>
      <c r="F24" s="21" t="s">
        <v>762</v>
      </c>
      <c r="G24" s="91">
        <v>100000</v>
      </c>
      <c r="H24" s="91">
        <v>100000</v>
      </c>
      <c r="I24" s="91">
        <v>100000</v>
      </c>
      <c r="J24" s="93">
        <v>100</v>
      </c>
    </row>
    <row r="25" spans="1:10" s="16" customFormat="1" ht="100.2" customHeight="1">
      <c r="A25" s="41" t="s">
        <v>320</v>
      </c>
      <c r="B25" s="41" t="s">
        <v>185</v>
      </c>
      <c r="C25" s="41" t="s">
        <v>185</v>
      </c>
      <c r="D25" s="59" t="s">
        <v>318</v>
      </c>
      <c r="E25" s="88"/>
      <c r="F25" s="41" t="s">
        <v>185</v>
      </c>
      <c r="G25" s="90">
        <f t="shared" ref="G25:I26" si="1">G26</f>
        <v>456700000</v>
      </c>
      <c r="H25" s="90">
        <f t="shared" si="1"/>
        <v>3500000</v>
      </c>
      <c r="I25" s="90">
        <f t="shared" si="1"/>
        <v>3500000</v>
      </c>
      <c r="J25" s="92"/>
    </row>
    <row r="26" spans="1:10" s="16" customFormat="1" ht="80.400000000000006" customHeight="1">
      <c r="A26" s="41" t="s">
        <v>319</v>
      </c>
      <c r="B26" s="41" t="s">
        <v>185</v>
      </c>
      <c r="C26" s="41" t="s">
        <v>185</v>
      </c>
      <c r="D26" s="59" t="s">
        <v>318</v>
      </c>
      <c r="E26" s="88"/>
      <c r="F26" s="41" t="s">
        <v>185</v>
      </c>
      <c r="G26" s="90">
        <f t="shared" si="1"/>
        <v>456700000</v>
      </c>
      <c r="H26" s="90">
        <f t="shared" si="1"/>
        <v>3500000</v>
      </c>
      <c r="I26" s="90">
        <f t="shared" si="1"/>
        <v>3500000</v>
      </c>
      <c r="J26" s="92"/>
    </row>
    <row r="27" spans="1:10" s="16" customFormat="1" ht="79.2" customHeight="1">
      <c r="A27" s="21" t="s">
        <v>313</v>
      </c>
      <c r="B27" s="21" t="s">
        <v>312</v>
      </c>
      <c r="C27" s="21" t="s">
        <v>311</v>
      </c>
      <c r="D27" s="89" t="s">
        <v>890</v>
      </c>
      <c r="E27" s="60" t="s">
        <v>761</v>
      </c>
      <c r="F27" s="21" t="s">
        <v>760</v>
      </c>
      <c r="G27" s="91">
        <v>456700000</v>
      </c>
      <c r="H27" s="91">
        <v>3500000</v>
      </c>
      <c r="I27" s="91">
        <v>3500000</v>
      </c>
      <c r="J27" s="93" t="s">
        <v>748</v>
      </c>
    </row>
    <row r="28" spans="1:10" s="16" customFormat="1" ht="93.65" customHeight="1">
      <c r="A28" s="41" t="s">
        <v>308</v>
      </c>
      <c r="B28" s="41" t="s">
        <v>185</v>
      </c>
      <c r="C28" s="41" t="s">
        <v>185</v>
      </c>
      <c r="D28" s="59" t="s">
        <v>306</v>
      </c>
      <c r="E28" s="88"/>
      <c r="F28" s="41" t="s">
        <v>185</v>
      </c>
      <c r="G28" s="90">
        <v>604163291</v>
      </c>
      <c r="H28" s="90">
        <v>129798125</v>
      </c>
      <c r="I28" s="90">
        <v>23430000</v>
      </c>
      <c r="J28" s="92"/>
    </row>
    <row r="29" spans="1:10" s="16" customFormat="1" ht="73.95" customHeight="1">
      <c r="A29" s="41" t="s">
        <v>307</v>
      </c>
      <c r="B29" s="41" t="s">
        <v>185</v>
      </c>
      <c r="C29" s="41" t="s">
        <v>185</v>
      </c>
      <c r="D29" s="59" t="s">
        <v>306</v>
      </c>
      <c r="E29" s="88"/>
      <c r="F29" s="41" t="s">
        <v>185</v>
      </c>
      <c r="G29" s="90">
        <f>G30+G34+G35</f>
        <v>604163291</v>
      </c>
      <c r="H29" s="90">
        <f>H30+H34+H35</f>
        <v>129798125</v>
      </c>
      <c r="I29" s="90">
        <f>I30+I34+I35</f>
        <v>23430000</v>
      </c>
      <c r="J29" s="92"/>
    </row>
    <row r="30" spans="1:10" s="16" customFormat="1" ht="49.2" customHeight="1">
      <c r="A30" s="21" t="s">
        <v>305</v>
      </c>
      <c r="B30" s="21" t="s">
        <v>304</v>
      </c>
      <c r="C30" s="21" t="s">
        <v>303</v>
      </c>
      <c r="D30" s="89" t="s">
        <v>888</v>
      </c>
      <c r="E30" s="88"/>
      <c r="F30" s="41"/>
      <c r="G30" s="91">
        <f>G31+G32+G33</f>
        <v>245380390</v>
      </c>
      <c r="H30" s="91">
        <f>H31+H32+H33</f>
        <v>50759244</v>
      </c>
      <c r="I30" s="91">
        <f>I31+I32+I33</f>
        <v>12030000</v>
      </c>
      <c r="J30" s="92"/>
    </row>
    <row r="31" spans="1:10" s="16" customFormat="1" ht="84.65" customHeight="1">
      <c r="A31" s="21" t="s">
        <v>896</v>
      </c>
      <c r="B31" s="21" t="s">
        <v>896</v>
      </c>
      <c r="C31" s="21" t="s">
        <v>896</v>
      </c>
      <c r="D31" s="21" t="s">
        <v>896</v>
      </c>
      <c r="E31" s="60" t="s">
        <v>913</v>
      </c>
      <c r="F31" s="21" t="s">
        <v>759</v>
      </c>
      <c r="G31" s="91">
        <v>72394600</v>
      </c>
      <c r="H31" s="91">
        <v>42188823</v>
      </c>
      <c r="I31" s="91">
        <v>9430000</v>
      </c>
      <c r="J31" s="93">
        <v>100</v>
      </c>
    </row>
    <row r="32" spans="1:10" s="16" customFormat="1" ht="59.4" customHeight="1">
      <c r="A32" s="21" t="s">
        <v>896</v>
      </c>
      <c r="B32" s="21" t="s">
        <v>896</v>
      </c>
      <c r="C32" s="21" t="s">
        <v>896</v>
      </c>
      <c r="D32" s="21" t="s">
        <v>896</v>
      </c>
      <c r="E32" s="60" t="s">
        <v>758</v>
      </c>
      <c r="F32" s="21" t="s">
        <v>757</v>
      </c>
      <c r="G32" s="91">
        <v>168964990</v>
      </c>
      <c r="H32" s="91">
        <v>7210623</v>
      </c>
      <c r="I32" s="91">
        <v>1600000</v>
      </c>
      <c r="J32" s="93" t="s">
        <v>756</v>
      </c>
    </row>
    <row r="33" spans="1:13" s="16" customFormat="1" ht="63" customHeight="1">
      <c r="A33" s="21" t="s">
        <v>896</v>
      </c>
      <c r="B33" s="21" t="s">
        <v>896</v>
      </c>
      <c r="C33" s="21" t="s">
        <v>896</v>
      </c>
      <c r="D33" s="21" t="s">
        <v>896</v>
      </c>
      <c r="E33" s="60" t="s">
        <v>755</v>
      </c>
      <c r="F33" s="21" t="s">
        <v>754</v>
      </c>
      <c r="G33" s="91">
        <v>4020800</v>
      </c>
      <c r="H33" s="91">
        <v>1359798</v>
      </c>
      <c r="I33" s="91">
        <v>1000000</v>
      </c>
      <c r="J33" s="93" t="s">
        <v>753</v>
      </c>
    </row>
    <row r="34" spans="1:13" s="16" customFormat="1" ht="59.4" customHeight="1">
      <c r="A34" s="21" t="s">
        <v>302</v>
      </c>
      <c r="B34" s="21" t="s">
        <v>301</v>
      </c>
      <c r="C34" s="21" t="s">
        <v>300</v>
      </c>
      <c r="D34" s="89" t="s">
        <v>887</v>
      </c>
      <c r="E34" s="60" t="s">
        <v>752</v>
      </c>
      <c r="F34" s="21" t="s">
        <v>751</v>
      </c>
      <c r="G34" s="91">
        <v>166687451</v>
      </c>
      <c r="H34" s="91">
        <v>77455881</v>
      </c>
      <c r="I34" s="91">
        <v>10900000</v>
      </c>
      <c r="J34" s="93">
        <v>100</v>
      </c>
    </row>
    <row r="35" spans="1:13" s="16" customFormat="1" ht="88.95" customHeight="1">
      <c r="A35" s="21" t="s">
        <v>299</v>
      </c>
      <c r="B35" s="21" t="s">
        <v>298</v>
      </c>
      <c r="C35" s="21" t="s">
        <v>297</v>
      </c>
      <c r="D35" s="89" t="s">
        <v>889</v>
      </c>
      <c r="E35" s="60" t="s">
        <v>750</v>
      </c>
      <c r="F35" s="21" t="s">
        <v>749</v>
      </c>
      <c r="G35" s="91">
        <v>192095450</v>
      </c>
      <c r="H35" s="91">
        <v>1583000</v>
      </c>
      <c r="I35" s="91">
        <v>500000</v>
      </c>
      <c r="J35" s="93" t="s">
        <v>748</v>
      </c>
    </row>
    <row r="36" spans="1:13" s="16" customFormat="1" ht="108.65" customHeight="1">
      <c r="A36" s="41" t="s">
        <v>290</v>
      </c>
      <c r="B36" s="41" t="s">
        <v>185</v>
      </c>
      <c r="C36" s="41" t="s">
        <v>185</v>
      </c>
      <c r="D36" s="13" t="s">
        <v>894</v>
      </c>
      <c r="E36" s="88"/>
      <c r="F36" s="41" t="s">
        <v>185</v>
      </c>
      <c r="G36" s="90">
        <f t="shared" ref="G36:I37" si="2">G37</f>
        <v>395300000</v>
      </c>
      <c r="H36" s="90">
        <f t="shared" si="2"/>
        <v>86916348</v>
      </c>
      <c r="I36" s="90">
        <f t="shared" si="2"/>
        <v>4000000</v>
      </c>
      <c r="J36" s="92"/>
    </row>
    <row r="37" spans="1:13" s="16" customFormat="1" ht="120.65" customHeight="1">
      <c r="A37" s="41" t="s">
        <v>289</v>
      </c>
      <c r="B37" s="41" t="s">
        <v>185</v>
      </c>
      <c r="C37" s="41" t="s">
        <v>185</v>
      </c>
      <c r="D37" s="13" t="s">
        <v>894</v>
      </c>
      <c r="E37" s="88"/>
      <c r="F37" s="41" t="s">
        <v>185</v>
      </c>
      <c r="G37" s="90">
        <f t="shared" si="2"/>
        <v>395300000</v>
      </c>
      <c r="H37" s="90">
        <f t="shared" si="2"/>
        <v>86916348</v>
      </c>
      <c r="I37" s="90">
        <f t="shared" si="2"/>
        <v>4000000</v>
      </c>
      <c r="J37" s="92"/>
    </row>
    <row r="38" spans="1:13" s="16" customFormat="1" ht="75.650000000000006" customHeight="1">
      <c r="A38" s="21" t="s">
        <v>280</v>
      </c>
      <c r="B38" s="21" t="s">
        <v>268</v>
      </c>
      <c r="C38" s="21" t="s">
        <v>189</v>
      </c>
      <c r="D38" s="89" t="s">
        <v>267</v>
      </c>
      <c r="E38" s="60" t="s">
        <v>924</v>
      </c>
      <c r="F38" s="21" t="s">
        <v>747</v>
      </c>
      <c r="G38" s="91">
        <v>395300000</v>
      </c>
      <c r="H38" s="91">
        <v>86916348</v>
      </c>
      <c r="I38" s="91">
        <v>4000000</v>
      </c>
      <c r="J38" s="93">
        <v>22</v>
      </c>
    </row>
    <row r="39" spans="1:13" s="16" customFormat="1" ht="64.2" customHeight="1">
      <c r="A39" s="41" t="s">
        <v>235</v>
      </c>
      <c r="B39" s="41" t="s">
        <v>185</v>
      </c>
      <c r="C39" s="41" t="s">
        <v>185</v>
      </c>
      <c r="D39" s="13" t="s">
        <v>895</v>
      </c>
      <c r="E39" s="88"/>
      <c r="F39" s="41" t="s">
        <v>185</v>
      </c>
      <c r="G39" s="90">
        <f t="shared" ref="G39:I40" si="3">G40</f>
        <v>0</v>
      </c>
      <c r="H39" s="90">
        <f t="shared" si="3"/>
        <v>2500000</v>
      </c>
      <c r="I39" s="90">
        <f t="shared" si="3"/>
        <v>2500000</v>
      </c>
      <c r="J39" s="92"/>
    </row>
    <row r="40" spans="1:13" s="16" customFormat="1" ht="59.4" customHeight="1">
      <c r="A40" s="41" t="s">
        <v>234</v>
      </c>
      <c r="B40" s="41" t="s">
        <v>185</v>
      </c>
      <c r="C40" s="41" t="s">
        <v>185</v>
      </c>
      <c r="D40" s="13" t="s">
        <v>895</v>
      </c>
      <c r="E40" s="88"/>
      <c r="F40" s="41" t="s">
        <v>185</v>
      </c>
      <c r="G40" s="90">
        <f t="shared" si="3"/>
        <v>0</v>
      </c>
      <c r="H40" s="90">
        <f t="shared" si="3"/>
        <v>2500000</v>
      </c>
      <c r="I40" s="90">
        <f t="shared" si="3"/>
        <v>2500000</v>
      </c>
      <c r="J40" s="92"/>
    </row>
    <row r="41" spans="1:13" s="16" customFormat="1" ht="61.2" customHeight="1">
      <c r="A41" s="21" t="s">
        <v>229</v>
      </c>
      <c r="B41" s="21" t="s">
        <v>228</v>
      </c>
      <c r="C41" s="21" t="s">
        <v>224</v>
      </c>
      <c r="D41" s="89" t="s">
        <v>227</v>
      </c>
      <c r="E41" s="60" t="s">
        <v>746</v>
      </c>
      <c r="F41" s="21" t="s">
        <v>745</v>
      </c>
      <c r="G41" s="91">
        <v>0</v>
      </c>
      <c r="H41" s="91">
        <v>2500000</v>
      </c>
      <c r="I41" s="91">
        <v>2500000</v>
      </c>
      <c r="J41" s="93"/>
    </row>
    <row r="42" spans="1:13" s="16" customFormat="1" ht="25.2" customHeight="1">
      <c r="A42" s="14" t="s">
        <v>148</v>
      </c>
      <c r="B42" s="14" t="s">
        <v>148</v>
      </c>
      <c r="C42" s="14" t="s">
        <v>148</v>
      </c>
      <c r="D42" s="14" t="s">
        <v>167</v>
      </c>
      <c r="E42" s="14" t="s">
        <v>148</v>
      </c>
      <c r="F42" s="14" t="s">
        <v>148</v>
      </c>
      <c r="G42" s="39">
        <f>G11+G16+G22+G25+G28+G36+G39</f>
        <v>1692512158</v>
      </c>
      <c r="H42" s="39">
        <f>H11+H16+H22+H25+H28+H36+H39</f>
        <v>340965843</v>
      </c>
      <c r="I42" s="39">
        <f>I11+I16+I22+I25+I28+I36+I39</f>
        <v>66094600</v>
      </c>
      <c r="J42" s="31" t="s">
        <v>148</v>
      </c>
    </row>
    <row r="43" spans="1:13">
      <c r="I43" s="123"/>
    </row>
    <row r="44" spans="1:13" ht="64.95" customHeight="1">
      <c r="B44" s="124" t="s">
        <v>149</v>
      </c>
      <c r="C44" s="124"/>
      <c r="D44" s="124"/>
      <c r="E44" s="25"/>
      <c r="F44" s="25"/>
      <c r="G44" s="25"/>
      <c r="H44" s="125" t="s">
        <v>150</v>
      </c>
      <c r="I44" s="125"/>
      <c r="J44" s="25"/>
      <c r="K44" s="25"/>
      <c r="L44" s="25"/>
      <c r="M44" s="25"/>
    </row>
  </sheetData>
  <mergeCells count="4">
    <mergeCell ref="A5:J5"/>
    <mergeCell ref="A6:J6"/>
    <mergeCell ref="B44:D44"/>
    <mergeCell ref="H44:I44"/>
  </mergeCells>
  <pageMargins left="0.19685039370078741" right="0.19685039370078741" top="0.98425196850393704" bottom="0.19685039370078741" header="0" footer="0"/>
  <pageSetup paperSize="9" scale="70" fitToHeight="500" orientation="landscape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EADB-7D67-4347-865D-E83505459D93}">
  <sheetPr>
    <pageSetUpPr fitToPage="1"/>
  </sheetPr>
  <dimension ref="A1:J143"/>
  <sheetViews>
    <sheetView showZeros="0" topLeftCell="A4" zoomScaleNormal="100" workbookViewId="0">
      <pane xSplit="6" ySplit="8" topLeftCell="G137" activePane="bottomRight" state="frozen"/>
      <selection activeCell="A4" sqref="A4"/>
      <selection pane="topRight" activeCell="G4" sqref="G4"/>
      <selection pane="bottomLeft" activeCell="A12" sqref="A12"/>
      <selection pane="bottomRight" activeCell="D9" sqref="D9:D10"/>
    </sheetView>
  </sheetViews>
  <sheetFormatPr defaultRowHeight="12.9"/>
  <cols>
    <col min="1" max="3" width="12.08203125" customWidth="1"/>
    <col min="4" max="5" width="40.6640625" customWidth="1"/>
    <col min="6" max="6" width="19" customWidth="1"/>
    <col min="7" max="10" width="15.6640625" customWidth="1"/>
  </cols>
  <sheetData>
    <row r="1" spans="1:10" ht="15.45">
      <c r="I1" s="26" t="s">
        <v>912</v>
      </c>
    </row>
    <row r="2" spans="1:10" s="2" customFormat="1" ht="15.45">
      <c r="I2" s="27" t="s">
        <v>880</v>
      </c>
    </row>
    <row r="3" spans="1:10" s="2" customFormat="1" ht="15.45">
      <c r="I3" s="28" t="s">
        <v>932</v>
      </c>
    </row>
    <row r="4" spans="1:10" s="2" customFormat="1"/>
    <row r="5" spans="1:10" s="2" customFormat="1" ht="18">
      <c r="A5" s="137" t="s">
        <v>938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/>
    <row r="7" spans="1:10" s="2" customFormat="1">
      <c r="A7" s="3" t="s">
        <v>1</v>
      </c>
    </row>
    <row r="8" spans="1:10" s="2" customFormat="1">
      <c r="A8" s="2" t="s">
        <v>2</v>
      </c>
      <c r="J8" s="4" t="s">
        <v>594</v>
      </c>
    </row>
    <row r="9" spans="1:10" s="55" customFormat="1" ht="10.75">
      <c r="A9" s="164" t="s">
        <v>593</v>
      </c>
      <c r="B9" s="164" t="s">
        <v>592</v>
      </c>
      <c r="C9" s="164" t="s">
        <v>591</v>
      </c>
      <c r="D9" s="164" t="s">
        <v>590</v>
      </c>
      <c r="E9" s="164" t="s">
        <v>879</v>
      </c>
      <c r="F9" s="164" t="s">
        <v>878</v>
      </c>
      <c r="G9" s="140" t="s">
        <v>6</v>
      </c>
      <c r="H9" s="164" t="s">
        <v>7</v>
      </c>
      <c r="I9" s="164" t="s">
        <v>8</v>
      </c>
      <c r="J9" s="164"/>
    </row>
    <row r="10" spans="1:10" s="55" customFormat="1" ht="67.95" customHeight="1">
      <c r="A10" s="164"/>
      <c r="B10" s="164"/>
      <c r="C10" s="164"/>
      <c r="D10" s="164"/>
      <c r="E10" s="164"/>
      <c r="F10" s="164"/>
      <c r="G10" s="140"/>
      <c r="H10" s="164"/>
      <c r="I10" s="56" t="s">
        <v>9</v>
      </c>
      <c r="J10" s="56" t="s">
        <v>10</v>
      </c>
    </row>
    <row r="11" spans="1:10" s="95" customFormat="1" ht="11.6">
      <c r="A11" s="94">
        <v>1</v>
      </c>
      <c r="B11" s="94">
        <v>2</v>
      </c>
      <c r="C11" s="94">
        <v>3</v>
      </c>
      <c r="D11" s="94">
        <v>4</v>
      </c>
      <c r="E11" s="94">
        <v>5</v>
      </c>
      <c r="F11" s="94">
        <v>6</v>
      </c>
      <c r="G11" s="97">
        <v>7</v>
      </c>
      <c r="H11" s="94">
        <v>8</v>
      </c>
      <c r="I11" s="96">
        <v>9</v>
      </c>
      <c r="J11" s="96">
        <v>10</v>
      </c>
    </row>
    <row r="12" spans="1:10" s="16" customFormat="1" ht="37.200000000000003" customHeight="1">
      <c r="A12" s="14" t="s">
        <v>583</v>
      </c>
      <c r="B12" s="14" t="s">
        <v>185</v>
      </c>
      <c r="C12" s="14" t="s">
        <v>185</v>
      </c>
      <c r="D12" s="13" t="s">
        <v>570</v>
      </c>
      <c r="E12" s="13" t="s">
        <v>185</v>
      </c>
      <c r="F12" s="13" t="s">
        <v>185</v>
      </c>
      <c r="G12" s="39">
        <f>G13+G17</f>
        <v>29970800</v>
      </c>
      <c r="H12" s="39">
        <f>H13+H17</f>
        <v>2390000</v>
      </c>
      <c r="I12" s="39">
        <f>I13+I17</f>
        <v>27580800</v>
      </c>
      <c r="J12" s="39">
        <f>J13+J17</f>
        <v>27580800</v>
      </c>
    </row>
    <row r="13" spans="1:10" s="16" customFormat="1" ht="37.950000000000003" customHeight="1">
      <c r="A13" s="14" t="s">
        <v>582</v>
      </c>
      <c r="B13" s="14" t="s">
        <v>185</v>
      </c>
      <c r="C13" s="14" t="s">
        <v>185</v>
      </c>
      <c r="D13" s="13" t="s">
        <v>570</v>
      </c>
      <c r="E13" s="13" t="s">
        <v>185</v>
      </c>
      <c r="F13" s="13" t="s">
        <v>185</v>
      </c>
      <c r="G13" s="39">
        <f>SUM(G14:G16)</f>
        <v>1950000</v>
      </c>
      <c r="H13" s="39">
        <f>SUM(H14:H16)</f>
        <v>1950000</v>
      </c>
      <c r="I13" s="39">
        <f>SUM(I14:I16)</f>
        <v>0</v>
      </c>
      <c r="J13" s="39">
        <f>SUM(J14:J16)</f>
        <v>0</v>
      </c>
    </row>
    <row r="14" spans="1:10" ht="69" customHeight="1">
      <c r="A14" s="12" t="s">
        <v>577</v>
      </c>
      <c r="B14" s="12" t="s">
        <v>177</v>
      </c>
      <c r="C14" s="12" t="s">
        <v>181</v>
      </c>
      <c r="D14" s="11" t="s">
        <v>568</v>
      </c>
      <c r="E14" s="11" t="s">
        <v>871</v>
      </c>
      <c r="F14" s="11" t="s">
        <v>870</v>
      </c>
      <c r="G14" s="40">
        <f>H14+I14</f>
        <v>200000</v>
      </c>
      <c r="H14" s="40">
        <v>200000</v>
      </c>
      <c r="I14" s="40">
        <v>0</v>
      </c>
      <c r="J14" s="40">
        <v>0</v>
      </c>
    </row>
    <row r="15" spans="1:10" ht="122.4" customHeight="1">
      <c r="A15" s="12" t="s">
        <v>576</v>
      </c>
      <c r="B15" s="12" t="s">
        <v>217</v>
      </c>
      <c r="C15" s="12" t="s">
        <v>213</v>
      </c>
      <c r="D15" s="11" t="s">
        <v>216</v>
      </c>
      <c r="E15" s="11" t="s">
        <v>877</v>
      </c>
      <c r="F15" s="11" t="s">
        <v>931</v>
      </c>
      <c r="G15" s="40">
        <f t="shared" ref="G15:G22" si="0">H15+I15</f>
        <v>1700000</v>
      </c>
      <c r="H15" s="40">
        <v>1700000</v>
      </c>
      <c r="I15" s="40">
        <v>0</v>
      </c>
      <c r="J15" s="40">
        <v>0</v>
      </c>
    </row>
    <row r="16" spans="1:10" ht="71.400000000000006" customHeight="1">
      <c r="A16" s="12" t="s">
        <v>572</v>
      </c>
      <c r="B16" s="12" t="s">
        <v>258</v>
      </c>
      <c r="C16" s="12" t="s">
        <v>254</v>
      </c>
      <c r="D16" s="11" t="s">
        <v>257</v>
      </c>
      <c r="E16" s="11" t="s">
        <v>810</v>
      </c>
      <c r="F16" s="11" t="s">
        <v>876</v>
      </c>
      <c r="G16" s="40">
        <f t="shared" si="0"/>
        <v>50000</v>
      </c>
      <c r="H16" s="40">
        <v>50000</v>
      </c>
      <c r="I16" s="40">
        <v>0</v>
      </c>
      <c r="J16" s="40">
        <v>0</v>
      </c>
    </row>
    <row r="17" spans="1:10" ht="88.95" customHeight="1">
      <c r="A17" s="14" t="s">
        <v>571</v>
      </c>
      <c r="B17" s="14" t="s">
        <v>185</v>
      </c>
      <c r="C17" s="14" t="s">
        <v>185</v>
      </c>
      <c r="D17" s="49" t="s">
        <v>927</v>
      </c>
      <c r="E17" s="13" t="s">
        <v>185</v>
      </c>
      <c r="F17" s="13" t="s">
        <v>185</v>
      </c>
      <c r="G17" s="39">
        <f>SUM(G18:G22)</f>
        <v>28020800</v>
      </c>
      <c r="H17" s="39">
        <f>SUM(H18:H22)</f>
        <v>440000</v>
      </c>
      <c r="I17" s="39">
        <f>SUM(I18:I22)</f>
        <v>27580800</v>
      </c>
      <c r="J17" s="39">
        <f>SUM(J18:J22)</f>
        <v>27580800</v>
      </c>
    </row>
    <row r="18" spans="1:10" ht="139.94999999999999" customHeight="1">
      <c r="A18" s="12" t="s">
        <v>569</v>
      </c>
      <c r="B18" s="12" t="s">
        <v>177</v>
      </c>
      <c r="C18" s="12" t="s">
        <v>181</v>
      </c>
      <c r="D18" s="11" t="s">
        <v>568</v>
      </c>
      <c r="E18" s="11" t="s">
        <v>865</v>
      </c>
      <c r="F18" s="11" t="s">
        <v>864</v>
      </c>
      <c r="G18" s="40">
        <f t="shared" si="0"/>
        <v>415000</v>
      </c>
      <c r="H18" s="40">
        <v>415000</v>
      </c>
      <c r="I18" s="40">
        <v>0</v>
      </c>
      <c r="J18" s="40">
        <v>0</v>
      </c>
    </row>
    <row r="19" spans="1:10" ht="145.19999999999999" customHeight="1">
      <c r="A19" s="12" t="s">
        <v>566</v>
      </c>
      <c r="B19" s="12" t="s">
        <v>232</v>
      </c>
      <c r="C19" s="12" t="s">
        <v>231</v>
      </c>
      <c r="D19" s="11" t="s">
        <v>230</v>
      </c>
      <c r="E19" s="11" t="s">
        <v>796</v>
      </c>
      <c r="F19" s="11" t="s">
        <v>795</v>
      </c>
      <c r="G19" s="40">
        <f t="shared" si="0"/>
        <v>7580800</v>
      </c>
      <c r="H19" s="40">
        <v>0</v>
      </c>
      <c r="I19" s="40">
        <v>7580800</v>
      </c>
      <c r="J19" s="40">
        <v>7580800</v>
      </c>
    </row>
    <row r="20" spans="1:10" ht="149.4" customHeight="1">
      <c r="A20" s="12" t="s">
        <v>564</v>
      </c>
      <c r="B20" s="12" t="s">
        <v>563</v>
      </c>
      <c r="C20" s="12" t="s">
        <v>562</v>
      </c>
      <c r="D20" s="11" t="s">
        <v>561</v>
      </c>
      <c r="E20" s="11" t="s">
        <v>875</v>
      </c>
      <c r="F20" s="11" t="s">
        <v>874</v>
      </c>
      <c r="G20" s="40">
        <f t="shared" si="0"/>
        <v>10000000</v>
      </c>
      <c r="H20" s="40">
        <v>0</v>
      </c>
      <c r="I20" s="40">
        <v>10000000</v>
      </c>
      <c r="J20" s="40">
        <v>10000000</v>
      </c>
    </row>
    <row r="21" spans="1:10" ht="119.4" customHeight="1">
      <c r="A21" s="12" t="s">
        <v>560</v>
      </c>
      <c r="B21" s="12" t="s">
        <v>214</v>
      </c>
      <c r="C21" s="12" t="s">
        <v>213</v>
      </c>
      <c r="D21" s="11" t="s">
        <v>212</v>
      </c>
      <c r="E21" s="11" t="s">
        <v>873</v>
      </c>
      <c r="F21" s="11" t="s">
        <v>872</v>
      </c>
      <c r="G21" s="40">
        <f t="shared" si="0"/>
        <v>10000000</v>
      </c>
      <c r="H21" s="40">
        <v>0</v>
      </c>
      <c r="I21" s="40">
        <v>10000000</v>
      </c>
      <c r="J21" s="40">
        <v>10000000</v>
      </c>
    </row>
    <row r="22" spans="1:10" ht="73.95" customHeight="1">
      <c r="A22" s="12" t="s">
        <v>559</v>
      </c>
      <c r="B22" s="12" t="s">
        <v>210</v>
      </c>
      <c r="C22" s="12" t="s">
        <v>209</v>
      </c>
      <c r="D22" s="11" t="s">
        <v>208</v>
      </c>
      <c r="E22" s="11" t="s">
        <v>871</v>
      </c>
      <c r="F22" s="11" t="s">
        <v>870</v>
      </c>
      <c r="G22" s="40">
        <f t="shared" si="0"/>
        <v>25000</v>
      </c>
      <c r="H22" s="40">
        <v>25000</v>
      </c>
      <c r="I22" s="40">
        <v>0</v>
      </c>
      <c r="J22" s="40">
        <v>0</v>
      </c>
    </row>
    <row r="23" spans="1:10" ht="57.65" customHeight="1">
      <c r="A23" s="14" t="s">
        <v>558</v>
      </c>
      <c r="B23" s="14" t="s">
        <v>185</v>
      </c>
      <c r="C23" s="14" t="s">
        <v>185</v>
      </c>
      <c r="D23" s="13" t="s">
        <v>556</v>
      </c>
      <c r="E23" s="13" t="s">
        <v>185</v>
      </c>
      <c r="F23" s="13" t="s">
        <v>185</v>
      </c>
      <c r="G23" s="39">
        <f>G24</f>
        <v>15470000</v>
      </c>
      <c r="H23" s="39">
        <f>H24</f>
        <v>15320000</v>
      </c>
      <c r="I23" s="39">
        <f>I24</f>
        <v>150000</v>
      </c>
      <c r="J23" s="39">
        <f>J24</f>
        <v>150000</v>
      </c>
    </row>
    <row r="24" spans="1:10" ht="58.95" customHeight="1">
      <c r="A24" s="14" t="s">
        <v>557</v>
      </c>
      <c r="B24" s="14" t="s">
        <v>185</v>
      </c>
      <c r="C24" s="14" t="s">
        <v>185</v>
      </c>
      <c r="D24" s="13" t="s">
        <v>556</v>
      </c>
      <c r="E24" s="13" t="s">
        <v>185</v>
      </c>
      <c r="F24" s="13" t="s">
        <v>185</v>
      </c>
      <c r="G24" s="39">
        <f>G25+G26+G27+G30</f>
        <v>15470000</v>
      </c>
      <c r="H24" s="39">
        <f>H25+H26+H27+H30</f>
        <v>15320000</v>
      </c>
      <c r="I24" s="39">
        <f>I25+I26+I27+I30</f>
        <v>150000</v>
      </c>
      <c r="J24" s="39">
        <f>J25+J26+J27+J30</f>
        <v>150000</v>
      </c>
    </row>
    <row r="25" spans="1:10" ht="90.65" customHeight="1">
      <c r="A25" s="12" t="s">
        <v>555</v>
      </c>
      <c r="B25" s="12" t="s">
        <v>498</v>
      </c>
      <c r="C25" s="12" t="s">
        <v>303</v>
      </c>
      <c r="D25" s="11" t="s">
        <v>497</v>
      </c>
      <c r="E25" s="11" t="s">
        <v>869</v>
      </c>
      <c r="F25" s="11" t="s">
        <v>868</v>
      </c>
      <c r="G25" s="40">
        <f t="shared" ref="G25:G30" si="1">H25+I25</f>
        <v>50000</v>
      </c>
      <c r="H25" s="40">
        <v>50000</v>
      </c>
      <c r="I25" s="40">
        <v>0</v>
      </c>
      <c r="J25" s="40">
        <v>0</v>
      </c>
    </row>
    <row r="26" spans="1:10" ht="91.95" customHeight="1">
      <c r="A26" s="12" t="s">
        <v>554</v>
      </c>
      <c r="B26" s="12" t="s">
        <v>170</v>
      </c>
      <c r="C26" s="12" t="s">
        <v>169</v>
      </c>
      <c r="D26" s="11" t="s">
        <v>168</v>
      </c>
      <c r="E26" s="11" t="s">
        <v>867</v>
      </c>
      <c r="F26" s="11" t="s">
        <v>866</v>
      </c>
      <c r="G26" s="40">
        <f t="shared" si="1"/>
        <v>1883900</v>
      </c>
      <c r="H26" s="40">
        <v>1883900</v>
      </c>
      <c r="I26" s="40">
        <v>0</v>
      </c>
      <c r="J26" s="40">
        <v>0</v>
      </c>
    </row>
    <row r="27" spans="1:10" s="25" customFormat="1" ht="139.19999999999999" customHeight="1">
      <c r="A27" s="12"/>
      <c r="B27" s="12"/>
      <c r="C27" s="12"/>
      <c r="D27" s="11"/>
      <c r="E27" s="11" t="s">
        <v>865</v>
      </c>
      <c r="F27" s="11" t="s">
        <v>864</v>
      </c>
      <c r="G27" s="40">
        <f>G28+G29</f>
        <v>12986100</v>
      </c>
      <c r="H27" s="40">
        <f>H28+H29</f>
        <v>12986100</v>
      </c>
      <c r="I27" s="40">
        <f>I28+I29</f>
        <v>0</v>
      </c>
      <c r="J27" s="40">
        <f>J28+J29</f>
        <v>0</v>
      </c>
    </row>
    <row r="28" spans="1:10" ht="48" customHeight="1">
      <c r="A28" s="12" t="s">
        <v>553</v>
      </c>
      <c r="B28" s="12" t="s">
        <v>552</v>
      </c>
      <c r="C28" s="12" t="s">
        <v>311</v>
      </c>
      <c r="D28" s="11" t="s">
        <v>551</v>
      </c>
      <c r="E28" s="12" t="s">
        <v>896</v>
      </c>
      <c r="F28" s="12" t="s">
        <v>896</v>
      </c>
      <c r="G28" s="40">
        <f t="shared" si="1"/>
        <v>300000</v>
      </c>
      <c r="H28" s="40">
        <v>300000</v>
      </c>
      <c r="I28" s="40">
        <v>0</v>
      </c>
      <c r="J28" s="40">
        <v>0</v>
      </c>
    </row>
    <row r="29" spans="1:10" ht="39" customHeight="1">
      <c r="A29" s="12" t="s">
        <v>550</v>
      </c>
      <c r="B29" s="12" t="s">
        <v>549</v>
      </c>
      <c r="C29" s="12" t="s">
        <v>548</v>
      </c>
      <c r="D29" s="11" t="s">
        <v>547</v>
      </c>
      <c r="E29" s="12" t="s">
        <v>896</v>
      </c>
      <c r="F29" s="12" t="s">
        <v>896</v>
      </c>
      <c r="G29" s="40">
        <f t="shared" si="1"/>
        <v>12686100</v>
      </c>
      <c r="H29" s="40">
        <v>12686100</v>
      </c>
      <c r="I29" s="40">
        <v>0</v>
      </c>
      <c r="J29" s="40">
        <v>0</v>
      </c>
    </row>
    <row r="30" spans="1:10" ht="81.650000000000006" customHeight="1">
      <c r="A30" s="12" t="s">
        <v>546</v>
      </c>
      <c r="B30" s="12" t="s">
        <v>272</v>
      </c>
      <c r="C30" s="12" t="s">
        <v>271</v>
      </c>
      <c r="D30" s="11" t="s">
        <v>270</v>
      </c>
      <c r="E30" s="11" t="s">
        <v>863</v>
      </c>
      <c r="F30" s="11" t="s">
        <v>862</v>
      </c>
      <c r="G30" s="40">
        <f t="shared" si="1"/>
        <v>550000</v>
      </c>
      <c r="H30" s="40">
        <v>400000</v>
      </c>
      <c r="I30" s="40">
        <v>150000</v>
      </c>
      <c r="J30" s="40">
        <v>150000</v>
      </c>
    </row>
    <row r="31" spans="1:10" ht="66" customHeight="1">
      <c r="A31" s="14" t="s">
        <v>545</v>
      </c>
      <c r="B31" s="14" t="s">
        <v>185</v>
      </c>
      <c r="C31" s="14" t="s">
        <v>185</v>
      </c>
      <c r="D31" s="13" t="s">
        <v>543</v>
      </c>
      <c r="E31" s="13" t="s">
        <v>185</v>
      </c>
      <c r="F31" s="13" t="s">
        <v>185</v>
      </c>
      <c r="G31" s="39">
        <f>G32</f>
        <v>23127000</v>
      </c>
      <c r="H31" s="39">
        <f>H32</f>
        <v>20157000</v>
      </c>
      <c r="I31" s="39">
        <f>I32</f>
        <v>2970000</v>
      </c>
      <c r="J31" s="39">
        <f>J32</f>
        <v>2970000</v>
      </c>
    </row>
    <row r="32" spans="1:10" ht="66" customHeight="1">
      <c r="A32" s="14" t="s">
        <v>544</v>
      </c>
      <c r="B32" s="14" t="s">
        <v>185</v>
      </c>
      <c r="C32" s="14" t="s">
        <v>185</v>
      </c>
      <c r="D32" s="13" t="s">
        <v>543</v>
      </c>
      <c r="E32" s="13" t="s">
        <v>185</v>
      </c>
      <c r="F32" s="13" t="s">
        <v>185</v>
      </c>
      <c r="G32" s="39">
        <f>G33+G36+G37+G38+G39</f>
        <v>23127000</v>
      </c>
      <c r="H32" s="39">
        <f>H33+H36+H37+H38+H39</f>
        <v>20157000</v>
      </c>
      <c r="I32" s="39">
        <f>I33+I36+I37+I38+I39</f>
        <v>2970000</v>
      </c>
      <c r="J32" s="39">
        <f>J33+J36+J37+J38+J39</f>
        <v>2970000</v>
      </c>
    </row>
    <row r="33" spans="1:10" s="25" customFormat="1" ht="32.4" customHeight="1">
      <c r="A33" s="12" t="s">
        <v>499</v>
      </c>
      <c r="B33" s="12" t="s">
        <v>498</v>
      </c>
      <c r="C33" s="12" t="s">
        <v>303</v>
      </c>
      <c r="D33" s="11" t="s">
        <v>497</v>
      </c>
      <c r="E33" s="13"/>
      <c r="F33" s="13"/>
      <c r="G33" s="40">
        <f>G34+G35</f>
        <v>8170000</v>
      </c>
      <c r="H33" s="40">
        <f>H34+H35</f>
        <v>5200000</v>
      </c>
      <c r="I33" s="40">
        <f>I34+I35</f>
        <v>2970000</v>
      </c>
      <c r="J33" s="40">
        <f>J34+J35</f>
        <v>2970000</v>
      </c>
    </row>
    <row r="34" spans="1:10" ht="61.75">
      <c r="A34" s="12" t="s">
        <v>896</v>
      </c>
      <c r="B34" s="12" t="s">
        <v>896</v>
      </c>
      <c r="C34" s="12" t="s">
        <v>896</v>
      </c>
      <c r="D34" s="12" t="s">
        <v>896</v>
      </c>
      <c r="E34" s="11" t="s">
        <v>861</v>
      </c>
      <c r="F34" s="11" t="s">
        <v>860</v>
      </c>
      <c r="G34" s="40">
        <f t="shared" ref="G34:G39" si="2">H34+I34</f>
        <v>8070000</v>
      </c>
      <c r="H34" s="40">
        <v>5100000</v>
      </c>
      <c r="I34" s="40">
        <v>2970000</v>
      </c>
      <c r="J34" s="40">
        <v>2970000</v>
      </c>
    </row>
    <row r="35" spans="1:10" ht="92.4" customHeight="1">
      <c r="A35" s="12" t="s">
        <v>896</v>
      </c>
      <c r="B35" s="12" t="s">
        <v>896</v>
      </c>
      <c r="C35" s="12" t="s">
        <v>896</v>
      </c>
      <c r="D35" s="12" t="s">
        <v>896</v>
      </c>
      <c r="E35" s="11" t="s">
        <v>859</v>
      </c>
      <c r="F35" s="11" t="s">
        <v>858</v>
      </c>
      <c r="G35" s="40">
        <f t="shared" si="2"/>
        <v>100000</v>
      </c>
      <c r="H35" s="40">
        <v>100000</v>
      </c>
      <c r="I35" s="40">
        <v>0</v>
      </c>
      <c r="J35" s="40">
        <v>0</v>
      </c>
    </row>
    <row r="36" spans="1:10" ht="78.650000000000006" customHeight="1">
      <c r="A36" s="12" t="s">
        <v>496</v>
      </c>
      <c r="B36" s="12" t="s">
        <v>495</v>
      </c>
      <c r="C36" s="12" t="s">
        <v>358</v>
      </c>
      <c r="D36" s="11" t="s">
        <v>494</v>
      </c>
      <c r="E36" s="11" t="s">
        <v>926</v>
      </c>
      <c r="F36" s="11" t="s">
        <v>857</v>
      </c>
      <c r="G36" s="40">
        <f t="shared" si="2"/>
        <v>2000000</v>
      </c>
      <c r="H36" s="40">
        <v>2000000</v>
      </c>
      <c r="I36" s="40">
        <v>0</v>
      </c>
      <c r="J36" s="40">
        <v>0</v>
      </c>
    </row>
    <row r="37" spans="1:10" ht="76.2" customHeight="1">
      <c r="A37" s="12" t="s">
        <v>493</v>
      </c>
      <c r="B37" s="12" t="s">
        <v>492</v>
      </c>
      <c r="C37" s="12" t="s">
        <v>358</v>
      </c>
      <c r="D37" s="11" t="s">
        <v>491</v>
      </c>
      <c r="E37" s="11" t="s">
        <v>856</v>
      </c>
      <c r="F37" s="11" t="s">
        <v>855</v>
      </c>
      <c r="G37" s="40">
        <f t="shared" si="2"/>
        <v>300000</v>
      </c>
      <c r="H37" s="40">
        <v>300000</v>
      </c>
      <c r="I37" s="40">
        <v>0</v>
      </c>
      <c r="J37" s="40">
        <v>0</v>
      </c>
    </row>
    <row r="38" spans="1:10" ht="76.2" customHeight="1">
      <c r="A38" s="12" t="s">
        <v>490</v>
      </c>
      <c r="B38" s="12" t="s">
        <v>232</v>
      </c>
      <c r="C38" s="12" t="s">
        <v>231</v>
      </c>
      <c r="D38" s="11" t="s">
        <v>230</v>
      </c>
      <c r="E38" s="11" t="s">
        <v>841</v>
      </c>
      <c r="F38" s="11" t="s">
        <v>854</v>
      </c>
      <c r="G38" s="40">
        <f t="shared" si="2"/>
        <v>2000000</v>
      </c>
      <c r="H38" s="40">
        <v>2000000</v>
      </c>
      <c r="I38" s="40">
        <v>0</v>
      </c>
      <c r="J38" s="40">
        <v>0</v>
      </c>
    </row>
    <row r="39" spans="1:10" ht="81" customHeight="1">
      <c r="A39" s="12" t="s">
        <v>465</v>
      </c>
      <c r="B39" s="12" t="s">
        <v>464</v>
      </c>
      <c r="C39" s="12" t="s">
        <v>297</v>
      </c>
      <c r="D39" s="11" t="s">
        <v>463</v>
      </c>
      <c r="E39" s="11" t="s">
        <v>853</v>
      </c>
      <c r="F39" s="58" t="s">
        <v>930</v>
      </c>
      <c r="G39" s="40">
        <f t="shared" si="2"/>
        <v>10657000</v>
      </c>
      <c r="H39" s="40">
        <v>10657000</v>
      </c>
      <c r="I39" s="40">
        <v>0</v>
      </c>
      <c r="J39" s="40">
        <v>0</v>
      </c>
    </row>
    <row r="40" spans="1:10" ht="61.95" customHeight="1">
      <c r="A40" s="14" t="s">
        <v>459</v>
      </c>
      <c r="B40" s="14" t="s">
        <v>185</v>
      </c>
      <c r="C40" s="14" t="s">
        <v>185</v>
      </c>
      <c r="D40" s="13" t="s">
        <v>457</v>
      </c>
      <c r="E40" s="13" t="s">
        <v>185</v>
      </c>
      <c r="F40" s="13" t="s">
        <v>185</v>
      </c>
      <c r="G40" s="39">
        <f>G41</f>
        <v>68993500</v>
      </c>
      <c r="H40" s="39">
        <f>H41</f>
        <v>46487000</v>
      </c>
      <c r="I40" s="39">
        <f>I41</f>
        <v>22506500</v>
      </c>
      <c r="J40" s="39">
        <f>J41</f>
        <v>22506500</v>
      </c>
    </row>
    <row r="41" spans="1:10" ht="61.95" customHeight="1">
      <c r="A41" s="14" t="s">
        <v>458</v>
      </c>
      <c r="B41" s="14" t="s">
        <v>185</v>
      </c>
      <c r="C41" s="14" t="s">
        <v>185</v>
      </c>
      <c r="D41" s="13" t="s">
        <v>457</v>
      </c>
      <c r="E41" s="13" t="s">
        <v>185</v>
      </c>
      <c r="F41" s="13" t="s">
        <v>185</v>
      </c>
      <c r="G41" s="39">
        <f>G42+G49+G50+G51</f>
        <v>68993500</v>
      </c>
      <c r="H41" s="39">
        <f>H42+H49+H50+H51</f>
        <v>46487000</v>
      </c>
      <c r="I41" s="39">
        <f>I42+I49+I50+I51</f>
        <v>22506500</v>
      </c>
      <c r="J41" s="39">
        <f>J42+J49+J50+J51</f>
        <v>22506500</v>
      </c>
    </row>
    <row r="42" spans="1:10" s="25" customFormat="1" ht="72.650000000000006" customHeight="1">
      <c r="A42" s="14"/>
      <c r="B42" s="14"/>
      <c r="C42" s="14"/>
      <c r="D42" s="13"/>
      <c r="E42" s="11" t="s">
        <v>846</v>
      </c>
      <c r="F42" s="11" t="s">
        <v>845</v>
      </c>
      <c r="G42" s="40">
        <f>SUM(G43:G48)</f>
        <v>62261600</v>
      </c>
      <c r="H42" s="40">
        <f>SUM(H43:H48)</f>
        <v>39755100</v>
      </c>
      <c r="I42" s="40">
        <f>SUM(I43:I48)</f>
        <v>22506500</v>
      </c>
      <c r="J42" s="40">
        <f>SUM(J43:J48)</f>
        <v>22506500</v>
      </c>
    </row>
    <row r="43" spans="1:10" ht="45" customHeight="1">
      <c r="A43" s="12" t="s">
        <v>450</v>
      </c>
      <c r="B43" s="12" t="s">
        <v>449</v>
      </c>
      <c r="C43" s="12" t="s">
        <v>448</v>
      </c>
      <c r="D43" s="11" t="s">
        <v>447</v>
      </c>
      <c r="E43" s="12" t="s">
        <v>896</v>
      </c>
      <c r="F43" s="12" t="s">
        <v>896</v>
      </c>
      <c r="G43" s="40">
        <f t="shared" ref="G43:G51" si="3">H43+I43</f>
        <v>8536300</v>
      </c>
      <c r="H43" s="40">
        <v>3328500</v>
      </c>
      <c r="I43" s="40">
        <v>5207800</v>
      </c>
      <c r="J43" s="40">
        <v>5207800</v>
      </c>
    </row>
    <row r="44" spans="1:10" ht="50.4" customHeight="1">
      <c r="A44" s="12" t="s">
        <v>446</v>
      </c>
      <c r="B44" s="12" t="s">
        <v>445</v>
      </c>
      <c r="C44" s="12" t="s">
        <v>444</v>
      </c>
      <c r="D44" s="11" t="s">
        <v>443</v>
      </c>
      <c r="E44" s="12" t="s">
        <v>896</v>
      </c>
      <c r="F44" s="12" t="s">
        <v>896</v>
      </c>
      <c r="G44" s="40">
        <f t="shared" si="3"/>
        <v>17653700</v>
      </c>
      <c r="H44" s="40">
        <v>7653700</v>
      </c>
      <c r="I44" s="40">
        <v>10000000</v>
      </c>
      <c r="J44" s="40">
        <v>10000000</v>
      </c>
    </row>
    <row r="45" spans="1:10" ht="61.2" customHeight="1">
      <c r="A45" s="12" t="s">
        <v>438</v>
      </c>
      <c r="B45" s="12" t="s">
        <v>437</v>
      </c>
      <c r="C45" s="12" t="s">
        <v>436</v>
      </c>
      <c r="D45" s="11" t="s">
        <v>435</v>
      </c>
      <c r="E45" s="12" t="s">
        <v>896</v>
      </c>
      <c r="F45" s="12" t="s">
        <v>896</v>
      </c>
      <c r="G45" s="40">
        <f t="shared" si="3"/>
        <v>20034400</v>
      </c>
      <c r="H45" s="40">
        <v>20034400</v>
      </c>
      <c r="I45" s="40">
        <v>0</v>
      </c>
      <c r="J45" s="40">
        <v>0</v>
      </c>
    </row>
    <row r="46" spans="1:10" ht="45" customHeight="1">
      <c r="A46" s="12" t="s">
        <v>426</v>
      </c>
      <c r="B46" s="12" t="s">
        <v>425</v>
      </c>
      <c r="C46" s="12" t="s">
        <v>300</v>
      </c>
      <c r="D46" s="11" t="s">
        <v>424</v>
      </c>
      <c r="E46" s="12" t="s">
        <v>896</v>
      </c>
      <c r="F46" s="12" t="s">
        <v>896</v>
      </c>
      <c r="G46" s="40">
        <f t="shared" si="3"/>
        <v>3000000</v>
      </c>
      <c r="H46" s="40">
        <v>3000000</v>
      </c>
      <c r="I46" s="40">
        <v>0</v>
      </c>
      <c r="J46" s="40">
        <v>0</v>
      </c>
    </row>
    <row r="47" spans="1:10" ht="47.4" customHeight="1">
      <c r="A47" s="12" t="s">
        <v>420</v>
      </c>
      <c r="B47" s="12" t="s">
        <v>419</v>
      </c>
      <c r="C47" s="12" t="s">
        <v>300</v>
      </c>
      <c r="D47" s="11" t="s">
        <v>418</v>
      </c>
      <c r="E47" s="12" t="s">
        <v>896</v>
      </c>
      <c r="F47" s="12" t="s">
        <v>896</v>
      </c>
      <c r="G47" s="40">
        <f t="shared" si="3"/>
        <v>5738500</v>
      </c>
      <c r="H47" s="40">
        <v>5738500</v>
      </c>
      <c r="I47" s="40">
        <v>0</v>
      </c>
      <c r="J47" s="40">
        <v>0</v>
      </c>
    </row>
    <row r="48" spans="1:10" ht="37.200000000000003" customHeight="1">
      <c r="A48" s="12" t="s">
        <v>414</v>
      </c>
      <c r="B48" s="12" t="s">
        <v>301</v>
      </c>
      <c r="C48" s="12" t="s">
        <v>300</v>
      </c>
      <c r="D48" s="11" t="s">
        <v>887</v>
      </c>
      <c r="E48" s="12" t="s">
        <v>896</v>
      </c>
      <c r="F48" s="12" t="s">
        <v>896</v>
      </c>
      <c r="G48" s="40">
        <f t="shared" si="3"/>
        <v>7298700</v>
      </c>
      <c r="H48" s="40">
        <v>0</v>
      </c>
      <c r="I48" s="40">
        <v>7298700</v>
      </c>
      <c r="J48" s="40">
        <v>7298700</v>
      </c>
    </row>
    <row r="49" spans="1:10" ht="80.400000000000006" customHeight="1">
      <c r="A49" s="12" t="s">
        <v>423</v>
      </c>
      <c r="B49" s="12" t="s">
        <v>422</v>
      </c>
      <c r="C49" s="12" t="s">
        <v>300</v>
      </c>
      <c r="D49" s="11" t="s">
        <v>421</v>
      </c>
      <c r="E49" s="11" t="s">
        <v>852</v>
      </c>
      <c r="F49" s="11" t="s">
        <v>851</v>
      </c>
      <c r="G49" s="40">
        <f t="shared" si="3"/>
        <v>1000000</v>
      </c>
      <c r="H49" s="40">
        <v>1000000</v>
      </c>
      <c r="I49" s="40">
        <v>0</v>
      </c>
      <c r="J49" s="40">
        <v>0</v>
      </c>
    </row>
    <row r="50" spans="1:10" ht="119.4" customHeight="1">
      <c r="A50" s="12" t="s">
        <v>417</v>
      </c>
      <c r="B50" s="12" t="s">
        <v>416</v>
      </c>
      <c r="C50" s="12" t="s">
        <v>300</v>
      </c>
      <c r="D50" s="11" t="s">
        <v>415</v>
      </c>
      <c r="E50" s="11" t="s">
        <v>850</v>
      </c>
      <c r="F50" s="11" t="s">
        <v>849</v>
      </c>
      <c r="G50" s="40">
        <f t="shared" si="3"/>
        <v>4343300</v>
      </c>
      <c r="H50" s="40">
        <v>4343300</v>
      </c>
      <c r="I50" s="40">
        <v>0</v>
      </c>
      <c r="J50" s="40">
        <v>0</v>
      </c>
    </row>
    <row r="51" spans="1:10" ht="81.650000000000006" customHeight="1">
      <c r="A51" s="12" t="s">
        <v>417</v>
      </c>
      <c r="B51" s="12" t="s">
        <v>416</v>
      </c>
      <c r="C51" s="12" t="s">
        <v>300</v>
      </c>
      <c r="D51" s="11" t="s">
        <v>415</v>
      </c>
      <c r="E51" s="11" t="s">
        <v>848</v>
      </c>
      <c r="F51" s="11" t="s">
        <v>847</v>
      </c>
      <c r="G51" s="40">
        <f t="shared" si="3"/>
        <v>1388600</v>
      </c>
      <c r="H51" s="40">
        <v>1388600</v>
      </c>
      <c r="I51" s="40">
        <v>0</v>
      </c>
      <c r="J51" s="40">
        <v>0</v>
      </c>
    </row>
    <row r="52" spans="1:10" ht="60.65" customHeight="1">
      <c r="A52" s="14" t="s">
        <v>413</v>
      </c>
      <c r="B52" s="14" t="s">
        <v>185</v>
      </c>
      <c r="C52" s="14" t="s">
        <v>185</v>
      </c>
      <c r="D52" s="13" t="s">
        <v>411</v>
      </c>
      <c r="E52" s="13" t="s">
        <v>185</v>
      </c>
      <c r="F52" s="13" t="s">
        <v>185</v>
      </c>
      <c r="G52" s="39">
        <f>G53</f>
        <v>20867700</v>
      </c>
      <c r="H52" s="39">
        <f>H53</f>
        <v>20867700</v>
      </c>
      <c r="I52" s="39">
        <f>I53</f>
        <v>0</v>
      </c>
      <c r="J52" s="39">
        <f>J53</f>
        <v>0</v>
      </c>
    </row>
    <row r="53" spans="1:10" ht="60.65" customHeight="1">
      <c r="A53" s="14" t="s">
        <v>412</v>
      </c>
      <c r="B53" s="14" t="s">
        <v>185</v>
      </c>
      <c r="C53" s="14" t="s">
        <v>185</v>
      </c>
      <c r="D53" s="13" t="s">
        <v>411</v>
      </c>
      <c r="E53" s="13" t="s">
        <v>185</v>
      </c>
      <c r="F53" s="13" t="s">
        <v>185</v>
      </c>
      <c r="G53" s="39">
        <f>G54+G55+G60+G61+G62+G63</f>
        <v>20867700</v>
      </c>
      <c r="H53" s="39">
        <f>H54+H55+H60+H61+H62+H63</f>
        <v>20867700</v>
      </c>
      <c r="I53" s="39">
        <f>I54+I55+I60+I61+I62+I63</f>
        <v>0</v>
      </c>
      <c r="J53" s="39">
        <f>J54+J55+J60+J61+J62+J63</f>
        <v>0</v>
      </c>
    </row>
    <row r="54" spans="1:10" ht="81.650000000000006" customHeight="1">
      <c r="A54" s="121" t="s">
        <v>393</v>
      </c>
      <c r="B54" s="121" t="s">
        <v>392</v>
      </c>
      <c r="C54" s="121" t="s">
        <v>358</v>
      </c>
      <c r="D54" s="11" t="s">
        <v>391</v>
      </c>
      <c r="E54" s="11" t="s">
        <v>898</v>
      </c>
      <c r="F54" s="11" t="s">
        <v>844</v>
      </c>
      <c r="G54" s="40">
        <f t="shared" ref="G54:G63" si="4">H54+I54</f>
        <v>20000</v>
      </c>
      <c r="H54" s="40">
        <v>20000</v>
      </c>
      <c r="I54" s="40">
        <v>0</v>
      </c>
      <c r="J54" s="40">
        <v>0</v>
      </c>
    </row>
    <row r="55" spans="1:10" s="25" customFormat="1" ht="88.95" customHeight="1">
      <c r="A55" s="12"/>
      <c r="B55" s="12"/>
      <c r="C55" s="12"/>
      <c r="D55" s="12"/>
      <c r="E55" s="11" t="s">
        <v>839</v>
      </c>
      <c r="F55" s="11" t="s">
        <v>838</v>
      </c>
      <c r="G55" s="40">
        <f>SUM(G56:G59)</f>
        <v>9147700</v>
      </c>
      <c r="H55" s="40">
        <f>SUM(H56:H59)</f>
        <v>9147700</v>
      </c>
      <c r="I55" s="40">
        <f>SUM(I56:I59)</f>
        <v>0</v>
      </c>
      <c r="J55" s="40">
        <f>SUM(J56:J59)</f>
        <v>0</v>
      </c>
    </row>
    <row r="56" spans="1:10" s="25" customFormat="1" ht="88.95" customHeight="1">
      <c r="A56" s="121" t="s">
        <v>393</v>
      </c>
      <c r="B56" s="121" t="s">
        <v>392</v>
      </c>
      <c r="C56" s="121" t="s">
        <v>358</v>
      </c>
      <c r="D56" s="11" t="s">
        <v>391</v>
      </c>
      <c r="E56" s="121" t="s">
        <v>896</v>
      </c>
      <c r="F56" s="121" t="s">
        <v>896</v>
      </c>
      <c r="G56" s="40">
        <f>H56+I56</f>
        <v>180000</v>
      </c>
      <c r="H56" s="40">
        <v>180000</v>
      </c>
      <c r="I56" s="40"/>
      <c r="J56" s="40"/>
    </row>
    <row r="57" spans="1:10" ht="60.65" customHeight="1">
      <c r="A57" s="12" t="s">
        <v>390</v>
      </c>
      <c r="B57" s="12" t="s">
        <v>389</v>
      </c>
      <c r="C57" s="12" t="s">
        <v>358</v>
      </c>
      <c r="D57" s="11" t="s">
        <v>388</v>
      </c>
      <c r="E57" s="12" t="s">
        <v>896</v>
      </c>
      <c r="F57" s="12" t="s">
        <v>896</v>
      </c>
      <c r="G57" s="40">
        <f t="shared" si="4"/>
        <v>400000</v>
      </c>
      <c r="H57" s="40">
        <v>400000</v>
      </c>
      <c r="I57" s="40">
        <v>0</v>
      </c>
      <c r="J57" s="40">
        <v>0</v>
      </c>
    </row>
    <row r="58" spans="1:10" ht="30.9">
      <c r="A58" s="12" t="s">
        <v>387</v>
      </c>
      <c r="B58" s="12" t="s">
        <v>386</v>
      </c>
      <c r="C58" s="12" t="s">
        <v>358</v>
      </c>
      <c r="D58" s="11" t="s">
        <v>385</v>
      </c>
      <c r="E58" s="12" t="s">
        <v>896</v>
      </c>
      <c r="F58" s="12" t="s">
        <v>896</v>
      </c>
      <c r="G58" s="40">
        <f t="shared" si="4"/>
        <v>350000</v>
      </c>
      <c r="H58" s="40">
        <v>350000</v>
      </c>
      <c r="I58" s="40">
        <v>0</v>
      </c>
      <c r="J58" s="40">
        <v>0</v>
      </c>
    </row>
    <row r="59" spans="1:10" ht="63" customHeight="1">
      <c r="A59" s="12" t="s">
        <v>373</v>
      </c>
      <c r="B59" s="12" t="s">
        <v>170</v>
      </c>
      <c r="C59" s="12" t="s">
        <v>169</v>
      </c>
      <c r="D59" s="11" t="s">
        <v>168</v>
      </c>
      <c r="E59" s="12" t="s">
        <v>896</v>
      </c>
      <c r="F59" s="12" t="s">
        <v>896</v>
      </c>
      <c r="G59" s="40">
        <f>H59+I59</f>
        <v>8217700</v>
      </c>
      <c r="H59" s="40">
        <v>8217700</v>
      </c>
      <c r="I59" s="40">
        <v>0</v>
      </c>
      <c r="J59" s="40">
        <v>0</v>
      </c>
    </row>
    <row r="60" spans="1:10" ht="103.95" customHeight="1">
      <c r="A60" s="12" t="s">
        <v>384</v>
      </c>
      <c r="B60" s="12" t="s">
        <v>383</v>
      </c>
      <c r="C60" s="12" t="s">
        <v>358</v>
      </c>
      <c r="D60" s="11" t="s">
        <v>382</v>
      </c>
      <c r="E60" s="11" t="s">
        <v>843</v>
      </c>
      <c r="F60" s="11" t="s">
        <v>842</v>
      </c>
      <c r="G60" s="40">
        <f t="shared" si="4"/>
        <v>5000000</v>
      </c>
      <c r="H60" s="40">
        <v>5000000</v>
      </c>
      <c r="I60" s="40">
        <v>0</v>
      </c>
      <c r="J60" s="40">
        <v>0</v>
      </c>
    </row>
    <row r="61" spans="1:10" ht="90.65" customHeight="1">
      <c r="A61" s="12" t="s">
        <v>374</v>
      </c>
      <c r="B61" s="12" t="s">
        <v>232</v>
      </c>
      <c r="C61" s="12" t="s">
        <v>231</v>
      </c>
      <c r="D61" s="11" t="s">
        <v>230</v>
      </c>
      <c r="E61" s="11" t="s">
        <v>841</v>
      </c>
      <c r="F61" s="11" t="s">
        <v>840</v>
      </c>
      <c r="G61" s="40">
        <f t="shared" si="4"/>
        <v>700000</v>
      </c>
      <c r="H61" s="40">
        <v>700000</v>
      </c>
      <c r="I61" s="40">
        <v>0</v>
      </c>
      <c r="J61" s="40">
        <v>0</v>
      </c>
    </row>
    <row r="62" spans="1:10" ht="75.650000000000006" customHeight="1">
      <c r="A62" s="12" t="s">
        <v>372</v>
      </c>
      <c r="B62" s="12" t="s">
        <v>371</v>
      </c>
      <c r="C62" s="12" t="s">
        <v>169</v>
      </c>
      <c r="D62" s="11" t="s">
        <v>370</v>
      </c>
      <c r="E62" s="11" t="s">
        <v>837</v>
      </c>
      <c r="F62" s="11" t="s">
        <v>836</v>
      </c>
      <c r="G62" s="40">
        <f t="shared" si="4"/>
        <v>5000000</v>
      </c>
      <c r="H62" s="40">
        <v>5000000</v>
      </c>
      <c r="I62" s="40">
        <v>0</v>
      </c>
      <c r="J62" s="40">
        <v>0</v>
      </c>
    </row>
    <row r="63" spans="1:10" ht="125.4" customHeight="1">
      <c r="A63" s="12" t="s">
        <v>369</v>
      </c>
      <c r="B63" s="12" t="s">
        <v>368</v>
      </c>
      <c r="C63" s="12" t="s">
        <v>224</v>
      </c>
      <c r="D63" s="11" t="s">
        <v>367</v>
      </c>
      <c r="E63" s="11" t="s">
        <v>919</v>
      </c>
      <c r="F63" s="11" t="s">
        <v>835</v>
      </c>
      <c r="G63" s="40">
        <f t="shared" si="4"/>
        <v>1000000</v>
      </c>
      <c r="H63" s="40">
        <v>1000000</v>
      </c>
      <c r="I63" s="40">
        <v>0</v>
      </c>
      <c r="J63" s="40">
        <v>0</v>
      </c>
    </row>
    <row r="64" spans="1:10" ht="57.65" customHeight="1">
      <c r="A64" s="14" t="s">
        <v>366</v>
      </c>
      <c r="B64" s="14" t="s">
        <v>185</v>
      </c>
      <c r="C64" s="14" t="s">
        <v>185</v>
      </c>
      <c r="D64" s="13" t="s">
        <v>364</v>
      </c>
      <c r="E64" s="13" t="s">
        <v>185</v>
      </c>
      <c r="F64" s="13" t="s">
        <v>185</v>
      </c>
      <c r="G64" s="39">
        <f>G65</f>
        <v>300000</v>
      </c>
      <c r="H64" s="39">
        <f t="shared" ref="H64:J65" si="5">H65</f>
        <v>300000</v>
      </c>
      <c r="I64" s="39">
        <f t="shared" si="5"/>
        <v>0</v>
      </c>
      <c r="J64" s="39">
        <f t="shared" si="5"/>
        <v>0</v>
      </c>
    </row>
    <row r="65" spans="1:10" ht="57.65" customHeight="1">
      <c r="A65" s="14" t="s">
        <v>365</v>
      </c>
      <c r="B65" s="14" t="s">
        <v>185</v>
      </c>
      <c r="C65" s="14" t="s">
        <v>185</v>
      </c>
      <c r="D65" s="13" t="s">
        <v>364</v>
      </c>
      <c r="E65" s="13" t="s">
        <v>185</v>
      </c>
      <c r="F65" s="13" t="s">
        <v>185</v>
      </c>
      <c r="G65" s="39">
        <f>G66</f>
        <v>300000</v>
      </c>
      <c r="H65" s="39">
        <f t="shared" si="5"/>
        <v>300000</v>
      </c>
      <c r="I65" s="39">
        <f t="shared" si="5"/>
        <v>0</v>
      </c>
      <c r="J65" s="39">
        <f t="shared" si="5"/>
        <v>0</v>
      </c>
    </row>
    <row r="66" spans="1:10" ht="89.4" customHeight="1">
      <c r="A66" s="12" t="s">
        <v>360</v>
      </c>
      <c r="B66" s="12" t="s">
        <v>359</v>
      </c>
      <c r="C66" s="12" t="s">
        <v>358</v>
      </c>
      <c r="D66" s="11" t="s">
        <v>357</v>
      </c>
      <c r="E66" s="11" t="s">
        <v>834</v>
      </c>
      <c r="F66" s="11" t="s">
        <v>833</v>
      </c>
      <c r="G66" s="40">
        <f>H66+I66</f>
        <v>300000</v>
      </c>
      <c r="H66" s="40">
        <v>300000</v>
      </c>
      <c r="I66" s="40">
        <v>0</v>
      </c>
      <c r="J66" s="40">
        <v>0</v>
      </c>
    </row>
    <row r="67" spans="1:10" ht="52.95" customHeight="1">
      <c r="A67" s="14" t="s">
        <v>353</v>
      </c>
      <c r="B67" s="14" t="s">
        <v>185</v>
      </c>
      <c r="C67" s="14" t="s">
        <v>185</v>
      </c>
      <c r="D67" s="13" t="s">
        <v>351</v>
      </c>
      <c r="E67" s="13" t="s">
        <v>185</v>
      </c>
      <c r="F67" s="13" t="s">
        <v>185</v>
      </c>
      <c r="G67" s="39">
        <f>G68</f>
        <v>4100000</v>
      </c>
      <c r="H67" s="39">
        <f t="shared" ref="H67:J68" si="6">H68</f>
        <v>3390000</v>
      </c>
      <c r="I67" s="39">
        <f t="shared" si="6"/>
        <v>710000</v>
      </c>
      <c r="J67" s="39">
        <f t="shared" si="6"/>
        <v>710000</v>
      </c>
    </row>
    <row r="68" spans="1:10" ht="52.95" customHeight="1">
      <c r="A68" s="14" t="s">
        <v>352</v>
      </c>
      <c r="B68" s="14" t="s">
        <v>185</v>
      </c>
      <c r="C68" s="14" t="s">
        <v>185</v>
      </c>
      <c r="D68" s="13" t="s">
        <v>351</v>
      </c>
      <c r="E68" s="13" t="s">
        <v>185</v>
      </c>
      <c r="F68" s="13" t="s">
        <v>185</v>
      </c>
      <c r="G68" s="39">
        <f>G69</f>
        <v>4100000</v>
      </c>
      <c r="H68" s="39">
        <f t="shared" si="6"/>
        <v>3390000</v>
      </c>
      <c r="I68" s="39">
        <f t="shared" si="6"/>
        <v>710000</v>
      </c>
      <c r="J68" s="39">
        <f t="shared" si="6"/>
        <v>710000</v>
      </c>
    </row>
    <row r="69" spans="1:10" s="25" customFormat="1" ht="48" customHeight="1">
      <c r="A69" s="12" t="s">
        <v>321</v>
      </c>
      <c r="B69" s="12" t="s">
        <v>262</v>
      </c>
      <c r="C69" s="12" t="s">
        <v>261</v>
      </c>
      <c r="D69" s="11" t="s">
        <v>260</v>
      </c>
      <c r="E69" s="13"/>
      <c r="F69" s="13"/>
      <c r="G69" s="40">
        <f>SUM(G70:G71)</f>
        <v>4100000</v>
      </c>
      <c r="H69" s="40">
        <f>SUM(H70:H71)</f>
        <v>3390000</v>
      </c>
      <c r="I69" s="40">
        <f>SUM(I70:I71)</f>
        <v>710000</v>
      </c>
      <c r="J69" s="40">
        <f>SUM(J70:J71)</f>
        <v>710000</v>
      </c>
    </row>
    <row r="70" spans="1:10" ht="65.400000000000006" customHeight="1">
      <c r="A70" s="12" t="s">
        <v>896</v>
      </c>
      <c r="B70" s="12" t="s">
        <v>896</v>
      </c>
      <c r="C70" s="12" t="s">
        <v>896</v>
      </c>
      <c r="D70" s="12" t="s">
        <v>896</v>
      </c>
      <c r="E70" s="11" t="s">
        <v>832</v>
      </c>
      <c r="F70" s="11" t="s">
        <v>831</v>
      </c>
      <c r="G70" s="40">
        <f>H70+I70</f>
        <v>3000000</v>
      </c>
      <c r="H70" s="40">
        <v>2500000</v>
      </c>
      <c r="I70" s="40">
        <v>500000</v>
      </c>
      <c r="J70" s="40">
        <v>500000</v>
      </c>
    </row>
    <row r="71" spans="1:10" ht="73.2" customHeight="1">
      <c r="A71" s="12" t="s">
        <v>896</v>
      </c>
      <c r="B71" s="12" t="s">
        <v>896</v>
      </c>
      <c r="C71" s="12" t="s">
        <v>896</v>
      </c>
      <c r="D71" s="12" t="s">
        <v>896</v>
      </c>
      <c r="E71" s="11" t="s">
        <v>830</v>
      </c>
      <c r="F71" s="11" t="s">
        <v>829</v>
      </c>
      <c r="G71" s="40">
        <f>H71+I71</f>
        <v>1100000</v>
      </c>
      <c r="H71" s="40">
        <v>890000</v>
      </c>
      <c r="I71" s="40">
        <v>210000</v>
      </c>
      <c r="J71" s="40">
        <v>210000</v>
      </c>
    </row>
    <row r="72" spans="1:10" ht="98.4" customHeight="1">
      <c r="A72" s="14" t="s">
        <v>320</v>
      </c>
      <c r="B72" s="14" t="s">
        <v>185</v>
      </c>
      <c r="C72" s="14" t="s">
        <v>185</v>
      </c>
      <c r="D72" s="13" t="s">
        <v>318</v>
      </c>
      <c r="E72" s="13" t="s">
        <v>185</v>
      </c>
      <c r="F72" s="13" t="s">
        <v>185</v>
      </c>
      <c r="G72" s="39">
        <f>G73</f>
        <v>4520000</v>
      </c>
      <c r="H72" s="39">
        <f>H73</f>
        <v>100000</v>
      </c>
      <c r="I72" s="39">
        <f>I73</f>
        <v>4420000</v>
      </c>
      <c r="J72" s="39">
        <f>J73</f>
        <v>4420000</v>
      </c>
    </row>
    <row r="73" spans="1:10" ht="97.95" customHeight="1">
      <c r="A73" s="14" t="s">
        <v>319</v>
      </c>
      <c r="B73" s="14" t="s">
        <v>185</v>
      </c>
      <c r="C73" s="14" t="s">
        <v>185</v>
      </c>
      <c r="D73" s="13" t="s">
        <v>318</v>
      </c>
      <c r="E73" s="13" t="s">
        <v>185</v>
      </c>
      <c r="F73" s="13" t="s">
        <v>185</v>
      </c>
      <c r="G73" s="39">
        <f>SUM(G74:G76)</f>
        <v>4520000</v>
      </c>
      <c r="H73" s="39">
        <f>SUM(H74:H76)</f>
        <v>100000</v>
      </c>
      <c r="I73" s="39">
        <f>SUM(I74:I76)</f>
        <v>4420000</v>
      </c>
      <c r="J73" s="39">
        <f>SUM(J74:J76)</f>
        <v>4420000</v>
      </c>
    </row>
    <row r="74" spans="1:10" ht="87" customHeight="1">
      <c r="A74" s="12" t="s">
        <v>317</v>
      </c>
      <c r="B74" s="12" t="s">
        <v>316</v>
      </c>
      <c r="C74" s="12" t="s">
        <v>315</v>
      </c>
      <c r="D74" s="11" t="s">
        <v>314</v>
      </c>
      <c r="E74" s="11" t="s">
        <v>828</v>
      </c>
      <c r="F74" s="11" t="s">
        <v>827</v>
      </c>
      <c r="G74" s="40">
        <f>H74+I74</f>
        <v>920000</v>
      </c>
      <c r="H74" s="40">
        <v>0</v>
      </c>
      <c r="I74" s="40">
        <v>920000</v>
      </c>
      <c r="J74" s="40">
        <v>920000</v>
      </c>
    </row>
    <row r="75" spans="1:10" ht="81.650000000000006" customHeight="1">
      <c r="A75" s="12" t="s">
        <v>313</v>
      </c>
      <c r="B75" s="12" t="s">
        <v>312</v>
      </c>
      <c r="C75" s="12" t="s">
        <v>311</v>
      </c>
      <c r="D75" s="11" t="s">
        <v>310</v>
      </c>
      <c r="E75" s="11" t="s">
        <v>899</v>
      </c>
      <c r="F75" s="11" t="s">
        <v>826</v>
      </c>
      <c r="G75" s="40">
        <f>H75+I75</f>
        <v>3500000</v>
      </c>
      <c r="H75" s="40">
        <v>0</v>
      </c>
      <c r="I75" s="40">
        <v>3500000</v>
      </c>
      <c r="J75" s="40">
        <v>3500000</v>
      </c>
    </row>
    <row r="76" spans="1:10" ht="152.4" customHeight="1">
      <c r="A76" s="12" t="s">
        <v>309</v>
      </c>
      <c r="B76" s="12" t="s">
        <v>214</v>
      </c>
      <c r="C76" s="12" t="s">
        <v>213</v>
      </c>
      <c r="D76" s="11" t="s">
        <v>212</v>
      </c>
      <c r="E76" s="11" t="s">
        <v>825</v>
      </c>
      <c r="F76" s="11" t="s">
        <v>824</v>
      </c>
      <c r="G76" s="40">
        <f>H76+I76</f>
        <v>100000</v>
      </c>
      <c r="H76" s="40">
        <v>100000</v>
      </c>
      <c r="I76" s="40">
        <v>0</v>
      </c>
      <c r="J76" s="40">
        <v>0</v>
      </c>
    </row>
    <row r="77" spans="1:10" ht="83.4" customHeight="1">
      <c r="A77" s="14" t="s">
        <v>296</v>
      </c>
      <c r="B77" s="14" t="s">
        <v>185</v>
      </c>
      <c r="C77" s="14" t="s">
        <v>185</v>
      </c>
      <c r="D77" s="13" t="s">
        <v>294</v>
      </c>
      <c r="E77" s="13" t="s">
        <v>185</v>
      </c>
      <c r="F77" s="13" t="s">
        <v>185</v>
      </c>
      <c r="G77" s="39">
        <f>G78</f>
        <v>2150000</v>
      </c>
      <c r="H77" s="39">
        <f t="shared" ref="H77:J78" si="7">H78</f>
        <v>2150000</v>
      </c>
      <c r="I77" s="39">
        <f t="shared" si="7"/>
        <v>0</v>
      </c>
      <c r="J77" s="39">
        <f t="shared" si="7"/>
        <v>0</v>
      </c>
    </row>
    <row r="78" spans="1:10" ht="92.4" customHeight="1">
      <c r="A78" s="14" t="s">
        <v>295</v>
      </c>
      <c r="B78" s="14" t="s">
        <v>185</v>
      </c>
      <c r="C78" s="14" t="s">
        <v>185</v>
      </c>
      <c r="D78" s="13" t="s">
        <v>294</v>
      </c>
      <c r="E78" s="13" t="s">
        <v>185</v>
      </c>
      <c r="F78" s="13" t="s">
        <v>185</v>
      </c>
      <c r="G78" s="39">
        <f>G79</f>
        <v>2150000</v>
      </c>
      <c r="H78" s="39">
        <f t="shared" si="7"/>
        <v>2150000</v>
      </c>
      <c r="I78" s="39">
        <f t="shared" si="7"/>
        <v>0</v>
      </c>
      <c r="J78" s="39">
        <f t="shared" si="7"/>
        <v>0</v>
      </c>
    </row>
    <row r="79" spans="1:10" ht="159" customHeight="1">
      <c r="A79" s="12" t="s">
        <v>293</v>
      </c>
      <c r="B79" s="12" t="s">
        <v>292</v>
      </c>
      <c r="C79" s="12" t="s">
        <v>209</v>
      </c>
      <c r="D79" s="11" t="s">
        <v>291</v>
      </c>
      <c r="E79" s="11" t="s">
        <v>823</v>
      </c>
      <c r="F79" s="11" t="s">
        <v>822</v>
      </c>
      <c r="G79" s="40">
        <f>H79+I79</f>
        <v>2150000</v>
      </c>
      <c r="H79" s="40">
        <v>2150000</v>
      </c>
      <c r="I79" s="40">
        <v>0</v>
      </c>
      <c r="J79" s="40">
        <v>0</v>
      </c>
    </row>
    <row r="80" spans="1:10" ht="127.95" customHeight="1">
      <c r="A80" s="14" t="s">
        <v>290</v>
      </c>
      <c r="B80" s="14" t="s">
        <v>185</v>
      </c>
      <c r="C80" s="14" t="s">
        <v>185</v>
      </c>
      <c r="D80" s="13" t="s">
        <v>894</v>
      </c>
      <c r="E80" s="13" t="s">
        <v>185</v>
      </c>
      <c r="F80" s="13" t="s">
        <v>185</v>
      </c>
      <c r="G80" s="39">
        <f>G81</f>
        <v>77000000</v>
      </c>
      <c r="H80" s="39">
        <f>H81</f>
        <v>73000000</v>
      </c>
      <c r="I80" s="39">
        <f>I81</f>
        <v>4000000</v>
      </c>
      <c r="J80" s="39">
        <f>J81</f>
        <v>4000000</v>
      </c>
    </row>
    <row r="81" spans="1:10" ht="115.95" customHeight="1">
      <c r="A81" s="14" t="s">
        <v>289</v>
      </c>
      <c r="B81" s="14" t="s">
        <v>185</v>
      </c>
      <c r="C81" s="14" t="s">
        <v>185</v>
      </c>
      <c r="D81" s="13" t="s">
        <v>894</v>
      </c>
      <c r="E81" s="13" t="s">
        <v>185</v>
      </c>
      <c r="F81" s="13" t="s">
        <v>185</v>
      </c>
      <c r="G81" s="39">
        <f>SUM(G82:G84)</f>
        <v>77000000</v>
      </c>
      <c r="H81" s="39">
        <f>SUM(H82:H84)</f>
        <v>73000000</v>
      </c>
      <c r="I81" s="39">
        <f>SUM(I82:I84)</f>
        <v>4000000</v>
      </c>
      <c r="J81" s="39">
        <f>SUM(J82:J84)</f>
        <v>4000000</v>
      </c>
    </row>
    <row r="82" spans="1:10" ht="96" customHeight="1">
      <c r="A82" s="12" t="s">
        <v>288</v>
      </c>
      <c r="B82" s="12" t="s">
        <v>287</v>
      </c>
      <c r="C82" s="12" t="s">
        <v>286</v>
      </c>
      <c r="D82" s="11" t="s">
        <v>285</v>
      </c>
      <c r="E82" s="11" t="s">
        <v>900</v>
      </c>
      <c r="F82" s="11" t="s">
        <v>821</v>
      </c>
      <c r="G82" s="40">
        <f>H82+I82</f>
        <v>4000000</v>
      </c>
      <c r="H82" s="40">
        <v>4000000</v>
      </c>
      <c r="I82" s="40">
        <v>0</v>
      </c>
      <c r="J82" s="40">
        <v>0</v>
      </c>
    </row>
    <row r="83" spans="1:10" ht="87.65" customHeight="1">
      <c r="A83" s="12" t="s">
        <v>284</v>
      </c>
      <c r="B83" s="12" t="s">
        <v>283</v>
      </c>
      <c r="C83" s="12" t="s">
        <v>282</v>
      </c>
      <c r="D83" s="11" t="s">
        <v>281</v>
      </c>
      <c r="E83" s="11" t="s">
        <v>820</v>
      </c>
      <c r="F83" s="11" t="s">
        <v>819</v>
      </c>
      <c r="G83" s="40">
        <f>H83+I83</f>
        <v>60000000</v>
      </c>
      <c r="H83" s="40">
        <v>60000000</v>
      </c>
      <c r="I83" s="40">
        <v>0</v>
      </c>
      <c r="J83" s="40">
        <v>0</v>
      </c>
    </row>
    <row r="84" spans="1:10" ht="97.2" customHeight="1">
      <c r="A84" s="12" t="s">
        <v>280</v>
      </c>
      <c r="B84" s="12" t="s">
        <v>268</v>
      </c>
      <c r="C84" s="12" t="s">
        <v>189</v>
      </c>
      <c r="D84" s="11" t="s">
        <v>267</v>
      </c>
      <c r="E84" s="11" t="s">
        <v>815</v>
      </c>
      <c r="F84" s="11" t="s">
        <v>818</v>
      </c>
      <c r="G84" s="40">
        <f>H84+I84</f>
        <v>13000000</v>
      </c>
      <c r="H84" s="40">
        <v>9000000</v>
      </c>
      <c r="I84" s="40">
        <v>4000000</v>
      </c>
      <c r="J84" s="40">
        <v>4000000</v>
      </c>
    </row>
    <row r="85" spans="1:10" ht="101.4" customHeight="1">
      <c r="A85" s="14" t="s">
        <v>279</v>
      </c>
      <c r="B85" s="14" t="s">
        <v>185</v>
      </c>
      <c r="C85" s="14" t="s">
        <v>185</v>
      </c>
      <c r="D85" s="13" t="s">
        <v>277</v>
      </c>
      <c r="E85" s="13" t="s">
        <v>185</v>
      </c>
      <c r="F85" s="13" t="s">
        <v>185</v>
      </c>
      <c r="G85" s="39">
        <v>9151800</v>
      </c>
      <c r="H85" s="39">
        <v>9151800</v>
      </c>
      <c r="I85" s="39">
        <v>0</v>
      </c>
      <c r="J85" s="39">
        <v>0</v>
      </c>
    </row>
    <row r="86" spans="1:10" ht="97.2" customHeight="1">
      <c r="A86" s="14" t="s">
        <v>278</v>
      </c>
      <c r="B86" s="14" t="s">
        <v>185</v>
      </c>
      <c r="C86" s="14" t="s">
        <v>185</v>
      </c>
      <c r="D86" s="13" t="s">
        <v>277</v>
      </c>
      <c r="E86" s="13" t="s">
        <v>185</v>
      </c>
      <c r="F86" s="13" t="s">
        <v>185</v>
      </c>
      <c r="G86" s="39">
        <f>SUM(G87:G89)</f>
        <v>9151800</v>
      </c>
      <c r="H86" s="39">
        <f>SUM(H87:H89)</f>
        <v>9151800</v>
      </c>
      <c r="I86" s="39">
        <f>SUM(I87:I89)</f>
        <v>0</v>
      </c>
      <c r="J86" s="39">
        <f>SUM(J87:J89)</f>
        <v>0</v>
      </c>
    </row>
    <row r="87" spans="1:10" ht="79.95" customHeight="1">
      <c r="A87" s="12" t="s">
        <v>276</v>
      </c>
      <c r="B87" s="12" t="s">
        <v>275</v>
      </c>
      <c r="C87" s="12" t="s">
        <v>271</v>
      </c>
      <c r="D87" s="11" t="s">
        <v>274</v>
      </c>
      <c r="E87" s="11" t="s">
        <v>817</v>
      </c>
      <c r="F87" s="11" t="s">
        <v>915</v>
      </c>
      <c r="G87" s="40">
        <f>H87+I87</f>
        <v>1000000</v>
      </c>
      <c r="H87" s="40">
        <v>1000000</v>
      </c>
      <c r="I87" s="40">
        <v>0</v>
      </c>
      <c r="J87" s="40">
        <v>0</v>
      </c>
    </row>
    <row r="88" spans="1:10" ht="127.95" customHeight="1">
      <c r="A88" s="12" t="s">
        <v>273</v>
      </c>
      <c r="B88" s="12" t="s">
        <v>272</v>
      </c>
      <c r="C88" s="12" t="s">
        <v>271</v>
      </c>
      <c r="D88" s="11" t="s">
        <v>270</v>
      </c>
      <c r="E88" s="11" t="s">
        <v>918</v>
      </c>
      <c r="F88" s="11" t="s">
        <v>816</v>
      </c>
      <c r="G88" s="40">
        <f>H88+I88</f>
        <v>4451800</v>
      </c>
      <c r="H88" s="40">
        <v>4451800</v>
      </c>
      <c r="I88" s="40">
        <v>0</v>
      </c>
      <c r="J88" s="40">
        <v>0</v>
      </c>
    </row>
    <row r="89" spans="1:10" ht="95.4" customHeight="1">
      <c r="A89" s="12" t="s">
        <v>269</v>
      </c>
      <c r="B89" s="12" t="s">
        <v>268</v>
      </c>
      <c r="C89" s="12" t="s">
        <v>189</v>
      </c>
      <c r="D89" s="11" t="s">
        <v>267</v>
      </c>
      <c r="E89" s="11" t="s">
        <v>815</v>
      </c>
      <c r="F89" s="11" t="s">
        <v>814</v>
      </c>
      <c r="G89" s="40">
        <f>H89+I89</f>
        <v>3700000</v>
      </c>
      <c r="H89" s="40">
        <v>3700000</v>
      </c>
      <c r="I89" s="40">
        <v>0</v>
      </c>
      <c r="J89" s="40">
        <v>0</v>
      </c>
    </row>
    <row r="90" spans="1:10" ht="100.2" customHeight="1">
      <c r="A90" s="14" t="s">
        <v>266</v>
      </c>
      <c r="B90" s="14" t="s">
        <v>185</v>
      </c>
      <c r="C90" s="14" t="s">
        <v>185</v>
      </c>
      <c r="D90" s="13" t="s">
        <v>264</v>
      </c>
      <c r="E90" s="13" t="s">
        <v>185</v>
      </c>
      <c r="F90" s="13" t="s">
        <v>185</v>
      </c>
      <c r="G90" s="39">
        <f>G91</f>
        <v>3486000</v>
      </c>
      <c r="H90" s="39">
        <f>H91</f>
        <v>3486000</v>
      </c>
      <c r="I90" s="39">
        <f>I91</f>
        <v>0</v>
      </c>
      <c r="J90" s="39">
        <f>J91</f>
        <v>0</v>
      </c>
    </row>
    <row r="91" spans="1:10" ht="86.4" customHeight="1">
      <c r="A91" s="14" t="s">
        <v>265</v>
      </c>
      <c r="B91" s="14" t="s">
        <v>185</v>
      </c>
      <c r="C91" s="14" t="s">
        <v>185</v>
      </c>
      <c r="D91" s="13" t="s">
        <v>264</v>
      </c>
      <c r="E91" s="13" t="s">
        <v>185</v>
      </c>
      <c r="F91" s="13" t="s">
        <v>185</v>
      </c>
      <c r="G91" s="39">
        <f>G92+G95+G98</f>
        <v>3486000</v>
      </c>
      <c r="H91" s="39">
        <f>H92+H95+H98</f>
        <v>3486000</v>
      </c>
      <c r="I91" s="39">
        <f>I92+I95+I98</f>
        <v>0</v>
      </c>
      <c r="J91" s="39">
        <f>J92+J95+J98</f>
        <v>0</v>
      </c>
    </row>
    <row r="92" spans="1:10" s="25" customFormat="1" ht="41.4" customHeight="1">
      <c r="A92" s="12" t="s">
        <v>263</v>
      </c>
      <c r="B92" s="12" t="s">
        <v>262</v>
      </c>
      <c r="C92" s="12" t="s">
        <v>261</v>
      </c>
      <c r="D92" s="11" t="s">
        <v>260</v>
      </c>
      <c r="E92" s="13"/>
      <c r="F92" s="13"/>
      <c r="G92" s="40">
        <f>G93+G94</f>
        <v>1886000</v>
      </c>
      <c r="H92" s="40">
        <f>H93+H94</f>
        <v>1886000</v>
      </c>
      <c r="I92" s="40">
        <f>I93+I94</f>
        <v>0</v>
      </c>
      <c r="J92" s="40">
        <f>J93+J94</f>
        <v>0</v>
      </c>
    </row>
    <row r="93" spans="1:10" ht="87.65" customHeight="1">
      <c r="A93" s="12" t="s">
        <v>896</v>
      </c>
      <c r="B93" s="12" t="s">
        <v>896</v>
      </c>
      <c r="C93" s="12" t="s">
        <v>896</v>
      </c>
      <c r="D93" s="12" t="s">
        <v>896</v>
      </c>
      <c r="E93" s="11" t="s">
        <v>813</v>
      </c>
      <c r="F93" s="11" t="s">
        <v>812</v>
      </c>
      <c r="G93" s="40">
        <f t="shared" ref="G93:G98" si="8">H93+I93</f>
        <v>350000</v>
      </c>
      <c r="H93" s="40">
        <v>350000</v>
      </c>
      <c r="I93" s="40">
        <v>0</v>
      </c>
      <c r="J93" s="40">
        <v>0</v>
      </c>
    </row>
    <row r="94" spans="1:10" ht="61.2" customHeight="1">
      <c r="A94" s="12" t="s">
        <v>896</v>
      </c>
      <c r="B94" s="12" t="s">
        <v>896</v>
      </c>
      <c r="C94" s="12" t="s">
        <v>896</v>
      </c>
      <c r="D94" s="12" t="s">
        <v>896</v>
      </c>
      <c r="E94" s="11" t="s">
        <v>925</v>
      </c>
      <c r="F94" s="11" t="s">
        <v>811</v>
      </c>
      <c r="G94" s="40">
        <f t="shared" si="8"/>
        <v>1536000</v>
      </c>
      <c r="H94" s="40">
        <v>1536000</v>
      </c>
      <c r="I94" s="40">
        <v>0</v>
      </c>
      <c r="J94" s="40">
        <v>0</v>
      </c>
    </row>
    <row r="95" spans="1:10" s="25" customFormat="1" ht="46.2" customHeight="1">
      <c r="A95" s="12" t="s">
        <v>259</v>
      </c>
      <c r="B95" s="12" t="s">
        <v>258</v>
      </c>
      <c r="C95" s="12" t="s">
        <v>254</v>
      </c>
      <c r="D95" s="11" t="s">
        <v>257</v>
      </c>
      <c r="E95" s="11"/>
      <c r="F95" s="11"/>
      <c r="G95" s="40">
        <f>G96+G97</f>
        <v>800000</v>
      </c>
      <c r="H95" s="40">
        <f>H96+H97</f>
        <v>800000</v>
      </c>
      <c r="I95" s="40">
        <f>I96+I97</f>
        <v>0</v>
      </c>
      <c r="J95" s="40">
        <f>J96+J97</f>
        <v>0</v>
      </c>
    </row>
    <row r="96" spans="1:10" ht="58.2" customHeight="1">
      <c r="A96" s="12" t="s">
        <v>896</v>
      </c>
      <c r="B96" s="12" t="s">
        <v>896</v>
      </c>
      <c r="C96" s="12" t="s">
        <v>896</v>
      </c>
      <c r="D96" s="12" t="s">
        <v>896</v>
      </c>
      <c r="E96" s="11" t="s">
        <v>810</v>
      </c>
      <c r="F96" s="11" t="s">
        <v>809</v>
      </c>
      <c r="G96" s="40">
        <f t="shared" si="8"/>
        <v>500000</v>
      </c>
      <c r="H96" s="40">
        <v>500000</v>
      </c>
      <c r="I96" s="40">
        <v>0</v>
      </c>
      <c r="J96" s="40">
        <v>0</v>
      </c>
    </row>
    <row r="97" spans="1:10" ht="106.95" customHeight="1">
      <c r="A97" s="12" t="s">
        <v>896</v>
      </c>
      <c r="B97" s="12" t="s">
        <v>896</v>
      </c>
      <c r="C97" s="12" t="s">
        <v>896</v>
      </c>
      <c r="D97" s="12" t="s">
        <v>896</v>
      </c>
      <c r="E97" s="11" t="s">
        <v>808</v>
      </c>
      <c r="F97" s="11" t="s">
        <v>807</v>
      </c>
      <c r="G97" s="40">
        <f t="shared" si="8"/>
        <v>300000</v>
      </c>
      <c r="H97" s="40">
        <v>300000</v>
      </c>
      <c r="I97" s="40">
        <v>0</v>
      </c>
      <c r="J97" s="40">
        <v>0</v>
      </c>
    </row>
    <row r="98" spans="1:10" ht="114.65" customHeight="1">
      <c r="A98" s="12" t="s">
        <v>256</v>
      </c>
      <c r="B98" s="12" t="s">
        <v>255</v>
      </c>
      <c r="C98" s="12" t="s">
        <v>254</v>
      </c>
      <c r="D98" s="11" t="s">
        <v>253</v>
      </c>
      <c r="E98" s="11" t="s">
        <v>806</v>
      </c>
      <c r="F98" s="11" t="s">
        <v>805</v>
      </c>
      <c r="G98" s="40">
        <f t="shared" si="8"/>
        <v>800000</v>
      </c>
      <c r="H98" s="40">
        <v>800000</v>
      </c>
      <c r="I98" s="40">
        <v>0</v>
      </c>
      <c r="J98" s="40">
        <v>0</v>
      </c>
    </row>
    <row r="99" spans="1:10" ht="82.2" customHeight="1">
      <c r="A99" s="14" t="s">
        <v>252</v>
      </c>
      <c r="B99" s="14" t="s">
        <v>185</v>
      </c>
      <c r="C99" s="14" t="s">
        <v>185</v>
      </c>
      <c r="D99" s="13" t="s">
        <v>250</v>
      </c>
      <c r="E99" s="13" t="s">
        <v>185</v>
      </c>
      <c r="F99" s="13" t="s">
        <v>185</v>
      </c>
      <c r="G99" s="39">
        <f>G100</f>
        <v>20317000</v>
      </c>
      <c r="H99" s="39">
        <f t="shared" ref="H99:J100" si="9">H100</f>
        <v>20317000</v>
      </c>
      <c r="I99" s="39">
        <f t="shared" si="9"/>
        <v>0</v>
      </c>
      <c r="J99" s="39">
        <f t="shared" si="9"/>
        <v>0</v>
      </c>
    </row>
    <row r="100" spans="1:10" ht="82.2" customHeight="1">
      <c r="A100" s="14" t="s">
        <v>251</v>
      </c>
      <c r="B100" s="14" t="s">
        <v>185</v>
      </c>
      <c r="C100" s="14" t="s">
        <v>185</v>
      </c>
      <c r="D100" s="13" t="s">
        <v>250</v>
      </c>
      <c r="E100" s="13" t="s">
        <v>185</v>
      </c>
      <c r="F100" s="13" t="s">
        <v>185</v>
      </c>
      <c r="G100" s="39">
        <f>G101</f>
        <v>20317000</v>
      </c>
      <c r="H100" s="39">
        <f t="shared" si="9"/>
        <v>20317000</v>
      </c>
      <c r="I100" s="39">
        <f t="shared" si="9"/>
        <v>0</v>
      </c>
      <c r="J100" s="39">
        <f t="shared" si="9"/>
        <v>0</v>
      </c>
    </row>
    <row r="101" spans="1:10" s="25" customFormat="1" ht="76.95" customHeight="1">
      <c r="A101" s="12" t="s">
        <v>249</v>
      </c>
      <c r="B101" s="12" t="s">
        <v>248</v>
      </c>
      <c r="C101" s="12" t="s">
        <v>247</v>
      </c>
      <c r="D101" s="11" t="s">
        <v>246</v>
      </c>
      <c r="E101" s="13"/>
      <c r="F101" s="13"/>
      <c r="G101" s="40">
        <f>SUM(G102:G103)</f>
        <v>20317000</v>
      </c>
      <c r="H101" s="40">
        <f>SUM(H102:H103)</f>
        <v>20317000</v>
      </c>
      <c r="I101" s="40">
        <f>SUM(I102:I103)</f>
        <v>0</v>
      </c>
      <c r="J101" s="40">
        <f>SUM(J102:J103)</f>
        <v>0</v>
      </c>
    </row>
    <row r="102" spans="1:10" ht="93.65" customHeight="1">
      <c r="A102" s="12" t="s">
        <v>896</v>
      </c>
      <c r="B102" s="12" t="s">
        <v>896</v>
      </c>
      <c r="C102" s="12" t="s">
        <v>896</v>
      </c>
      <c r="D102" s="12" t="s">
        <v>896</v>
      </c>
      <c r="E102" s="11" t="s">
        <v>804</v>
      </c>
      <c r="F102" s="11" t="s">
        <v>803</v>
      </c>
      <c r="G102" s="40">
        <f>H102+I102</f>
        <v>10317000</v>
      </c>
      <c r="H102" s="40">
        <v>10317000</v>
      </c>
      <c r="I102" s="40">
        <v>0</v>
      </c>
      <c r="J102" s="40">
        <v>0</v>
      </c>
    </row>
    <row r="103" spans="1:10" ht="77.400000000000006" customHeight="1">
      <c r="A103" s="12" t="s">
        <v>896</v>
      </c>
      <c r="B103" s="12" t="s">
        <v>896</v>
      </c>
      <c r="C103" s="12" t="s">
        <v>896</v>
      </c>
      <c r="D103" s="12" t="s">
        <v>896</v>
      </c>
      <c r="E103" s="11" t="s">
        <v>802</v>
      </c>
      <c r="F103" s="11" t="s">
        <v>801</v>
      </c>
      <c r="G103" s="40">
        <f>H103+I103</f>
        <v>10000000</v>
      </c>
      <c r="H103" s="40">
        <v>10000000</v>
      </c>
      <c r="I103" s="40">
        <v>0</v>
      </c>
      <c r="J103" s="40">
        <v>0</v>
      </c>
    </row>
    <row r="104" spans="1:10" ht="81" customHeight="1">
      <c r="A104" s="14" t="s">
        <v>245</v>
      </c>
      <c r="B104" s="14" t="s">
        <v>185</v>
      </c>
      <c r="C104" s="14" t="s">
        <v>185</v>
      </c>
      <c r="D104" s="13" t="s">
        <v>243</v>
      </c>
      <c r="E104" s="13" t="s">
        <v>185</v>
      </c>
      <c r="F104" s="13" t="s">
        <v>185</v>
      </c>
      <c r="G104" s="39">
        <f>G105</f>
        <v>1160000</v>
      </c>
      <c r="H104" s="39">
        <f t="shared" ref="H104:J105" si="10">H105</f>
        <v>1160000</v>
      </c>
      <c r="I104" s="39">
        <f t="shared" si="10"/>
        <v>0</v>
      </c>
      <c r="J104" s="39">
        <f t="shared" si="10"/>
        <v>0</v>
      </c>
    </row>
    <row r="105" spans="1:10" ht="97.2" customHeight="1">
      <c r="A105" s="14" t="s">
        <v>244</v>
      </c>
      <c r="B105" s="14" t="s">
        <v>185</v>
      </c>
      <c r="C105" s="14" t="s">
        <v>185</v>
      </c>
      <c r="D105" s="13" t="s">
        <v>243</v>
      </c>
      <c r="E105" s="13" t="s">
        <v>185</v>
      </c>
      <c r="F105" s="13" t="s">
        <v>185</v>
      </c>
      <c r="G105" s="39">
        <f>G106</f>
        <v>1160000</v>
      </c>
      <c r="H105" s="39">
        <f t="shared" si="10"/>
        <v>1160000</v>
      </c>
      <c r="I105" s="39">
        <f t="shared" si="10"/>
        <v>0</v>
      </c>
      <c r="J105" s="39">
        <f t="shared" si="10"/>
        <v>0</v>
      </c>
    </row>
    <row r="106" spans="1:10" ht="78.650000000000006" customHeight="1">
      <c r="A106" s="12" t="s">
        <v>242</v>
      </c>
      <c r="B106" s="12" t="s">
        <v>217</v>
      </c>
      <c r="C106" s="12" t="s">
        <v>213</v>
      </c>
      <c r="D106" s="11" t="s">
        <v>216</v>
      </c>
      <c r="E106" s="11" t="s">
        <v>800</v>
      </c>
      <c r="F106" s="11" t="s">
        <v>799</v>
      </c>
      <c r="G106" s="40">
        <f>H106+I106</f>
        <v>1160000</v>
      </c>
      <c r="H106" s="40">
        <v>1160000</v>
      </c>
      <c r="I106" s="40">
        <v>0</v>
      </c>
      <c r="J106" s="40">
        <v>0</v>
      </c>
    </row>
    <row r="107" spans="1:10" ht="98.4" customHeight="1">
      <c r="A107" s="14" t="s">
        <v>241</v>
      </c>
      <c r="B107" s="14" t="s">
        <v>185</v>
      </c>
      <c r="C107" s="14" t="s">
        <v>185</v>
      </c>
      <c r="D107" s="13" t="s">
        <v>239</v>
      </c>
      <c r="E107" s="13" t="s">
        <v>185</v>
      </c>
      <c r="F107" s="13" t="s">
        <v>185</v>
      </c>
      <c r="G107" s="39">
        <f>G108</f>
        <v>1450000</v>
      </c>
      <c r="H107" s="39">
        <f t="shared" ref="H107:J108" si="11">H108</f>
        <v>1450000</v>
      </c>
      <c r="I107" s="39">
        <f t="shared" si="11"/>
        <v>0</v>
      </c>
      <c r="J107" s="39">
        <f t="shared" si="11"/>
        <v>0</v>
      </c>
    </row>
    <row r="108" spans="1:10" ht="73.2" customHeight="1">
      <c r="A108" s="14" t="s">
        <v>240</v>
      </c>
      <c r="B108" s="14" t="s">
        <v>185</v>
      </c>
      <c r="C108" s="14" t="s">
        <v>185</v>
      </c>
      <c r="D108" s="13" t="s">
        <v>239</v>
      </c>
      <c r="E108" s="13" t="s">
        <v>185</v>
      </c>
      <c r="F108" s="13" t="s">
        <v>185</v>
      </c>
      <c r="G108" s="39">
        <f>G109</f>
        <v>1450000</v>
      </c>
      <c r="H108" s="39">
        <f t="shared" si="11"/>
        <v>1450000</v>
      </c>
      <c r="I108" s="39">
        <f t="shared" si="11"/>
        <v>0</v>
      </c>
      <c r="J108" s="39">
        <f t="shared" si="11"/>
        <v>0</v>
      </c>
    </row>
    <row r="109" spans="1:10" ht="85.2" customHeight="1">
      <c r="A109" s="12" t="s">
        <v>238</v>
      </c>
      <c r="B109" s="12" t="s">
        <v>237</v>
      </c>
      <c r="C109" s="12" t="s">
        <v>213</v>
      </c>
      <c r="D109" s="11" t="s">
        <v>236</v>
      </c>
      <c r="E109" s="11" t="s">
        <v>798</v>
      </c>
      <c r="F109" s="11" t="s">
        <v>797</v>
      </c>
      <c r="G109" s="40">
        <f>H109+I109</f>
        <v>1450000</v>
      </c>
      <c r="H109" s="40">
        <v>1450000</v>
      </c>
      <c r="I109" s="40">
        <v>0</v>
      </c>
      <c r="J109" s="40">
        <v>0</v>
      </c>
    </row>
    <row r="110" spans="1:10" ht="88.95" customHeight="1">
      <c r="A110" s="14" t="s">
        <v>235</v>
      </c>
      <c r="B110" s="14" t="s">
        <v>185</v>
      </c>
      <c r="C110" s="14" t="s">
        <v>185</v>
      </c>
      <c r="D110" s="13" t="s">
        <v>895</v>
      </c>
      <c r="E110" s="13" t="s">
        <v>185</v>
      </c>
      <c r="F110" s="13" t="s">
        <v>185</v>
      </c>
      <c r="G110" s="39">
        <f>G111</f>
        <v>58143000</v>
      </c>
      <c r="H110" s="39">
        <f>H111</f>
        <v>36000000</v>
      </c>
      <c r="I110" s="39">
        <f>I111</f>
        <v>22143000</v>
      </c>
      <c r="J110" s="39">
        <f>J111</f>
        <v>7500000</v>
      </c>
    </row>
    <row r="111" spans="1:10" ht="82.95" customHeight="1">
      <c r="A111" s="14" t="s">
        <v>234</v>
      </c>
      <c r="B111" s="14" t="s">
        <v>185</v>
      </c>
      <c r="C111" s="14" t="s">
        <v>185</v>
      </c>
      <c r="D111" s="13" t="s">
        <v>895</v>
      </c>
      <c r="E111" s="13" t="s">
        <v>185</v>
      </c>
      <c r="F111" s="13" t="s">
        <v>185</v>
      </c>
      <c r="G111" s="39">
        <f>G112+G113+G114+G118+G121+G122+G125</f>
        <v>58143000</v>
      </c>
      <c r="H111" s="39">
        <f>H112+H113+H114+H118+H121+H122+H125</f>
        <v>36000000</v>
      </c>
      <c r="I111" s="39">
        <f>I112+I113+I114+I118+I121+I122+I125</f>
        <v>22143000</v>
      </c>
      <c r="J111" s="39">
        <f>J112+J113+J114+J118+J121+J122+J125</f>
        <v>7500000</v>
      </c>
    </row>
    <row r="112" spans="1:10" ht="143.4" customHeight="1">
      <c r="A112" s="12" t="s">
        <v>233</v>
      </c>
      <c r="B112" s="12" t="s">
        <v>232</v>
      </c>
      <c r="C112" s="12" t="s">
        <v>231</v>
      </c>
      <c r="D112" s="11" t="s">
        <v>230</v>
      </c>
      <c r="E112" s="11" t="s">
        <v>796</v>
      </c>
      <c r="F112" s="11" t="s">
        <v>795</v>
      </c>
      <c r="G112" s="40">
        <f t="shared" ref="G112:G125" si="12">H112+I112</f>
        <v>5000000</v>
      </c>
      <c r="H112" s="40">
        <v>0</v>
      </c>
      <c r="I112" s="40">
        <v>5000000</v>
      </c>
      <c r="J112" s="40">
        <v>5000000</v>
      </c>
    </row>
    <row r="113" spans="1:10" ht="88.2" customHeight="1">
      <c r="A113" s="12" t="s">
        <v>229</v>
      </c>
      <c r="B113" s="12" t="s">
        <v>228</v>
      </c>
      <c r="C113" s="12" t="s">
        <v>224</v>
      </c>
      <c r="D113" s="11" t="s">
        <v>227</v>
      </c>
      <c r="E113" s="11" t="s">
        <v>794</v>
      </c>
      <c r="F113" s="11" t="s">
        <v>793</v>
      </c>
      <c r="G113" s="40">
        <f t="shared" si="12"/>
        <v>2500000</v>
      </c>
      <c r="H113" s="40">
        <v>0</v>
      </c>
      <c r="I113" s="40">
        <v>2500000</v>
      </c>
      <c r="J113" s="40">
        <v>2500000</v>
      </c>
    </row>
    <row r="114" spans="1:10" s="25" customFormat="1" ht="99" customHeight="1">
      <c r="A114" s="12"/>
      <c r="B114" s="12"/>
      <c r="C114" s="12"/>
      <c r="D114" s="11"/>
      <c r="E114" s="11" t="s">
        <v>917</v>
      </c>
      <c r="F114" s="11" t="s">
        <v>784</v>
      </c>
      <c r="G114" s="40">
        <f>G115+G116+G117</f>
        <v>25000000</v>
      </c>
      <c r="H114" s="40">
        <f>H115+H116+H117</f>
        <v>13000000</v>
      </c>
      <c r="I114" s="40">
        <f>I115+I116+I117</f>
        <v>12000000</v>
      </c>
      <c r="J114" s="40">
        <f>J115+J116+J117</f>
        <v>0</v>
      </c>
    </row>
    <row r="115" spans="1:10" ht="115.2" customHeight="1">
      <c r="A115" s="12" t="s">
        <v>226</v>
      </c>
      <c r="B115" s="12" t="s">
        <v>225</v>
      </c>
      <c r="C115" s="12" t="s">
        <v>224</v>
      </c>
      <c r="D115" s="11" t="s">
        <v>223</v>
      </c>
      <c r="E115" s="12" t="s">
        <v>896</v>
      </c>
      <c r="F115" s="12" t="s">
        <v>896</v>
      </c>
      <c r="G115" s="40">
        <f t="shared" si="12"/>
        <v>950000</v>
      </c>
      <c r="H115" s="40">
        <v>950000</v>
      </c>
      <c r="I115" s="40">
        <v>0</v>
      </c>
      <c r="J115" s="40">
        <v>0</v>
      </c>
    </row>
    <row r="116" spans="1:10" ht="44.4" customHeight="1">
      <c r="A116" s="12" t="s">
        <v>215</v>
      </c>
      <c r="B116" s="12" t="s">
        <v>214</v>
      </c>
      <c r="C116" s="12" t="s">
        <v>213</v>
      </c>
      <c r="D116" s="11" t="s">
        <v>212</v>
      </c>
      <c r="E116" s="12" t="s">
        <v>896</v>
      </c>
      <c r="F116" s="12" t="s">
        <v>896</v>
      </c>
      <c r="G116" s="40">
        <f>H116+I116</f>
        <v>2000000</v>
      </c>
      <c r="H116" s="40">
        <v>2000000</v>
      </c>
      <c r="I116" s="40">
        <v>0</v>
      </c>
      <c r="J116" s="40">
        <v>0</v>
      </c>
    </row>
    <row r="117" spans="1:10" ht="69.650000000000006" customHeight="1">
      <c r="A117" s="12" t="s">
        <v>603</v>
      </c>
      <c r="B117" s="12" t="s">
        <v>602</v>
      </c>
      <c r="C117" s="12" t="s">
        <v>598</v>
      </c>
      <c r="D117" s="11" t="s">
        <v>601</v>
      </c>
      <c r="E117" s="12" t="s">
        <v>896</v>
      </c>
      <c r="F117" s="12" t="s">
        <v>896</v>
      </c>
      <c r="G117" s="40">
        <f>H117+I117</f>
        <v>22050000</v>
      </c>
      <c r="H117" s="40">
        <v>10050000</v>
      </c>
      <c r="I117" s="40">
        <v>12000000</v>
      </c>
      <c r="J117" s="40">
        <v>0</v>
      </c>
    </row>
    <row r="118" spans="1:10" s="25" customFormat="1" ht="117" customHeight="1">
      <c r="A118" s="12"/>
      <c r="B118" s="12"/>
      <c r="C118" s="12"/>
      <c r="D118" s="11"/>
      <c r="E118" s="11" t="s">
        <v>786</v>
      </c>
      <c r="F118" s="11" t="s">
        <v>785</v>
      </c>
      <c r="G118" s="40">
        <f>G119+G120</f>
        <v>2643000</v>
      </c>
      <c r="H118" s="40">
        <f>H119+H120</f>
        <v>0</v>
      </c>
      <c r="I118" s="40">
        <f>I119+I120</f>
        <v>2643000</v>
      </c>
      <c r="J118" s="40">
        <f>J119+J120</f>
        <v>0</v>
      </c>
    </row>
    <row r="119" spans="1:10" ht="116.4" customHeight="1">
      <c r="A119" s="12" t="s">
        <v>226</v>
      </c>
      <c r="B119" s="12" t="s">
        <v>225</v>
      </c>
      <c r="C119" s="12" t="s">
        <v>224</v>
      </c>
      <c r="D119" s="11" t="s">
        <v>223</v>
      </c>
      <c r="E119" s="12" t="s">
        <v>896</v>
      </c>
      <c r="F119" s="12" t="s">
        <v>896</v>
      </c>
      <c r="G119" s="40">
        <f t="shared" si="12"/>
        <v>149500</v>
      </c>
      <c r="H119" s="40">
        <v>0</v>
      </c>
      <c r="I119" s="40">
        <v>149500</v>
      </c>
      <c r="J119" s="40">
        <v>0</v>
      </c>
    </row>
    <row r="120" spans="1:10" ht="126" customHeight="1">
      <c r="A120" s="12" t="s">
        <v>609</v>
      </c>
      <c r="B120" s="12" t="s">
        <v>608</v>
      </c>
      <c r="C120" s="12" t="s">
        <v>598</v>
      </c>
      <c r="D120" s="11" t="s">
        <v>607</v>
      </c>
      <c r="E120" s="12" t="s">
        <v>896</v>
      </c>
      <c r="F120" s="12" t="s">
        <v>896</v>
      </c>
      <c r="G120" s="40">
        <f>H120+I120</f>
        <v>2493500</v>
      </c>
      <c r="H120" s="40">
        <v>0</v>
      </c>
      <c r="I120" s="40">
        <v>2493500</v>
      </c>
      <c r="J120" s="40">
        <v>0</v>
      </c>
    </row>
    <row r="121" spans="1:10" ht="100.95" customHeight="1">
      <c r="A121" s="12" t="s">
        <v>222</v>
      </c>
      <c r="B121" s="12" t="s">
        <v>221</v>
      </c>
      <c r="C121" s="12" t="s">
        <v>220</v>
      </c>
      <c r="D121" s="11" t="s">
        <v>219</v>
      </c>
      <c r="E121" s="11" t="s">
        <v>792</v>
      </c>
      <c r="F121" s="11" t="s">
        <v>791</v>
      </c>
      <c r="G121" s="40">
        <f t="shared" si="12"/>
        <v>18400000</v>
      </c>
      <c r="H121" s="40">
        <v>18400000</v>
      </c>
      <c r="I121" s="40">
        <v>0</v>
      </c>
      <c r="J121" s="40">
        <v>0</v>
      </c>
    </row>
    <row r="122" spans="1:10" s="25" customFormat="1" ht="105.65" customHeight="1">
      <c r="A122" s="12"/>
      <c r="B122" s="12"/>
      <c r="C122" s="12"/>
      <c r="D122" s="11"/>
      <c r="E122" s="11" t="s">
        <v>788</v>
      </c>
      <c r="F122" s="11" t="s">
        <v>787</v>
      </c>
      <c r="G122" s="40">
        <f>G123+G124</f>
        <v>3500000</v>
      </c>
      <c r="H122" s="40">
        <f>H123+H124</f>
        <v>3500000</v>
      </c>
      <c r="I122" s="40">
        <f>I123+I124</f>
        <v>0</v>
      </c>
      <c r="J122" s="40">
        <f>J123+J124</f>
        <v>0</v>
      </c>
    </row>
    <row r="123" spans="1:10" ht="72.650000000000006" customHeight="1">
      <c r="A123" s="12" t="s">
        <v>218</v>
      </c>
      <c r="B123" s="12" t="s">
        <v>217</v>
      </c>
      <c r="C123" s="12" t="s">
        <v>213</v>
      </c>
      <c r="D123" s="11" t="s">
        <v>216</v>
      </c>
      <c r="E123" s="12" t="s">
        <v>896</v>
      </c>
      <c r="F123" s="12" t="s">
        <v>896</v>
      </c>
      <c r="G123" s="40">
        <f t="shared" si="12"/>
        <v>2298000</v>
      </c>
      <c r="H123" s="40">
        <v>2298000</v>
      </c>
      <c r="I123" s="40">
        <v>0</v>
      </c>
      <c r="J123" s="40">
        <v>0</v>
      </c>
    </row>
    <row r="124" spans="1:10" ht="127.95" customHeight="1">
      <c r="A124" s="12" t="s">
        <v>207</v>
      </c>
      <c r="B124" s="12" t="s">
        <v>206</v>
      </c>
      <c r="C124" s="12" t="s">
        <v>181</v>
      </c>
      <c r="D124" s="11" t="s">
        <v>205</v>
      </c>
      <c r="E124" s="12" t="s">
        <v>896</v>
      </c>
      <c r="F124" s="12" t="s">
        <v>896</v>
      </c>
      <c r="G124" s="40">
        <f>H124+I124</f>
        <v>1202000</v>
      </c>
      <c r="H124" s="40">
        <v>1202000</v>
      </c>
      <c r="I124" s="40">
        <v>0</v>
      </c>
      <c r="J124" s="40">
        <v>0</v>
      </c>
    </row>
    <row r="125" spans="1:10" ht="119.4" customHeight="1">
      <c r="A125" s="12" t="s">
        <v>211</v>
      </c>
      <c r="B125" s="12" t="s">
        <v>210</v>
      </c>
      <c r="C125" s="12" t="s">
        <v>209</v>
      </c>
      <c r="D125" s="11" t="s">
        <v>208</v>
      </c>
      <c r="E125" s="11" t="s">
        <v>790</v>
      </c>
      <c r="F125" s="11" t="s">
        <v>789</v>
      </c>
      <c r="G125" s="40">
        <f t="shared" si="12"/>
        <v>1100000</v>
      </c>
      <c r="H125" s="40">
        <v>1100000</v>
      </c>
      <c r="I125" s="40">
        <v>0</v>
      </c>
      <c r="J125" s="40">
        <v>0</v>
      </c>
    </row>
    <row r="126" spans="1:10" ht="79.2" customHeight="1">
      <c r="A126" s="14" t="s">
        <v>204</v>
      </c>
      <c r="B126" s="14" t="s">
        <v>185</v>
      </c>
      <c r="C126" s="14" t="s">
        <v>185</v>
      </c>
      <c r="D126" s="13" t="s">
        <v>202</v>
      </c>
      <c r="E126" s="13" t="s">
        <v>185</v>
      </c>
      <c r="F126" s="13" t="s">
        <v>185</v>
      </c>
      <c r="G126" s="39">
        <f>G127</f>
        <v>8846000</v>
      </c>
      <c r="H126" s="39">
        <f t="shared" ref="H126:J127" si="13">H127</f>
        <v>0</v>
      </c>
      <c r="I126" s="39">
        <f t="shared" si="13"/>
        <v>8846000</v>
      </c>
      <c r="J126" s="39">
        <f t="shared" si="13"/>
        <v>0</v>
      </c>
    </row>
    <row r="127" spans="1:10" ht="84" customHeight="1">
      <c r="A127" s="14" t="s">
        <v>203</v>
      </c>
      <c r="B127" s="14" t="s">
        <v>185</v>
      </c>
      <c r="C127" s="14" t="s">
        <v>185</v>
      </c>
      <c r="D127" s="13" t="s">
        <v>202</v>
      </c>
      <c r="E127" s="13" t="s">
        <v>185</v>
      </c>
      <c r="F127" s="13" t="s">
        <v>185</v>
      </c>
      <c r="G127" s="39">
        <f>G128</f>
        <v>8846000</v>
      </c>
      <c r="H127" s="39">
        <f t="shared" si="13"/>
        <v>0</v>
      </c>
      <c r="I127" s="39">
        <f t="shared" si="13"/>
        <v>8846000</v>
      </c>
      <c r="J127" s="39">
        <f t="shared" si="13"/>
        <v>0</v>
      </c>
    </row>
    <row r="128" spans="1:10" ht="86.4" customHeight="1">
      <c r="A128" s="12" t="s">
        <v>201</v>
      </c>
      <c r="B128" s="12" t="s">
        <v>200</v>
      </c>
      <c r="C128" s="12" t="s">
        <v>199</v>
      </c>
      <c r="D128" s="11" t="s">
        <v>198</v>
      </c>
      <c r="E128" s="11" t="s">
        <v>783</v>
      </c>
      <c r="F128" s="11" t="s">
        <v>782</v>
      </c>
      <c r="G128" s="40">
        <f>H128+I128</f>
        <v>8846000</v>
      </c>
      <c r="H128" s="40">
        <v>0</v>
      </c>
      <c r="I128" s="40">
        <v>8846000</v>
      </c>
      <c r="J128" s="40">
        <v>0</v>
      </c>
    </row>
    <row r="129" spans="1:10" ht="90" customHeight="1">
      <c r="A129" s="14" t="s">
        <v>197</v>
      </c>
      <c r="B129" s="14" t="s">
        <v>185</v>
      </c>
      <c r="C129" s="14" t="s">
        <v>185</v>
      </c>
      <c r="D129" s="13" t="s">
        <v>916</v>
      </c>
      <c r="E129" s="13" t="s">
        <v>185</v>
      </c>
      <c r="F129" s="13" t="s">
        <v>185</v>
      </c>
      <c r="G129" s="39">
        <f>G130</f>
        <v>33836500</v>
      </c>
      <c r="H129" s="39">
        <f>H130</f>
        <v>29836500</v>
      </c>
      <c r="I129" s="39">
        <f>I130</f>
        <v>4000000</v>
      </c>
      <c r="J129" s="39">
        <f>J130</f>
        <v>4000000</v>
      </c>
    </row>
    <row r="130" spans="1:10" ht="86.4" customHeight="1">
      <c r="A130" s="14" t="s">
        <v>196</v>
      </c>
      <c r="B130" s="14" t="s">
        <v>185</v>
      </c>
      <c r="C130" s="14" t="s">
        <v>185</v>
      </c>
      <c r="D130" s="13" t="s">
        <v>916</v>
      </c>
      <c r="E130" s="13" t="s">
        <v>185</v>
      </c>
      <c r="F130" s="13" t="s">
        <v>185</v>
      </c>
      <c r="G130" s="39">
        <f>SUM(G131:G132)</f>
        <v>33836500</v>
      </c>
      <c r="H130" s="39">
        <f>SUM(H131:H132)</f>
        <v>29836500</v>
      </c>
      <c r="I130" s="39">
        <f>SUM(I131:I132)</f>
        <v>4000000</v>
      </c>
      <c r="J130" s="39">
        <f>SUM(J131:J132)</f>
        <v>4000000</v>
      </c>
    </row>
    <row r="131" spans="1:10" ht="84" customHeight="1">
      <c r="A131" s="12" t="s">
        <v>195</v>
      </c>
      <c r="B131" s="12" t="s">
        <v>194</v>
      </c>
      <c r="C131" s="12" t="s">
        <v>193</v>
      </c>
      <c r="D131" s="11" t="s">
        <v>192</v>
      </c>
      <c r="E131" s="11" t="s">
        <v>781</v>
      </c>
      <c r="F131" s="11" t="s">
        <v>780</v>
      </c>
      <c r="G131" s="40">
        <f t="shared" ref="G131:G137" si="14">H131+I131</f>
        <v>23730500</v>
      </c>
      <c r="H131" s="40">
        <v>20230500</v>
      </c>
      <c r="I131" s="40">
        <v>3500000</v>
      </c>
      <c r="J131" s="40">
        <v>3500000</v>
      </c>
    </row>
    <row r="132" spans="1:10" ht="82.2" customHeight="1">
      <c r="A132" s="12" t="s">
        <v>191</v>
      </c>
      <c r="B132" s="12" t="s">
        <v>190</v>
      </c>
      <c r="C132" s="12" t="s">
        <v>189</v>
      </c>
      <c r="D132" s="11" t="s">
        <v>188</v>
      </c>
      <c r="E132" s="11" t="s">
        <v>779</v>
      </c>
      <c r="F132" s="11" t="s">
        <v>778</v>
      </c>
      <c r="G132" s="40">
        <f t="shared" si="14"/>
        <v>10106000</v>
      </c>
      <c r="H132" s="40">
        <v>9606000</v>
      </c>
      <c r="I132" s="40">
        <v>500000</v>
      </c>
      <c r="J132" s="40">
        <v>500000</v>
      </c>
    </row>
    <row r="133" spans="1:10" s="25" customFormat="1" ht="72.650000000000006" customHeight="1">
      <c r="A133" s="14">
        <v>5100000</v>
      </c>
      <c r="B133" s="12"/>
      <c r="C133" s="12"/>
      <c r="D133" s="13" t="s">
        <v>884</v>
      </c>
      <c r="E133" s="11"/>
      <c r="F133" s="11"/>
      <c r="G133" s="39">
        <f>G134</f>
        <v>31225200</v>
      </c>
      <c r="H133" s="39">
        <f t="shared" ref="H133:J134" si="15">H134</f>
        <v>31225200</v>
      </c>
      <c r="I133" s="39">
        <f t="shared" si="15"/>
        <v>0</v>
      </c>
      <c r="J133" s="39">
        <f t="shared" si="15"/>
        <v>0</v>
      </c>
    </row>
    <row r="134" spans="1:10" s="25" customFormat="1" ht="76.95" customHeight="1">
      <c r="A134" s="14">
        <v>5110000</v>
      </c>
      <c r="B134" s="12"/>
      <c r="C134" s="12"/>
      <c r="D134" s="13" t="s">
        <v>884</v>
      </c>
      <c r="E134" s="11"/>
      <c r="F134" s="11"/>
      <c r="G134" s="39">
        <f>G135</f>
        <v>31225200</v>
      </c>
      <c r="H134" s="39">
        <f t="shared" si="15"/>
        <v>31225200</v>
      </c>
      <c r="I134" s="39">
        <f t="shared" si="15"/>
        <v>0</v>
      </c>
      <c r="J134" s="39">
        <f t="shared" si="15"/>
        <v>0</v>
      </c>
    </row>
    <row r="135" spans="1:10" s="25" customFormat="1" ht="77.400000000000006" customHeight="1">
      <c r="A135" s="14"/>
      <c r="B135" s="12"/>
      <c r="C135" s="12"/>
      <c r="D135" s="13"/>
      <c r="E135" s="11" t="s">
        <v>777</v>
      </c>
      <c r="F135" s="11" t="s">
        <v>776</v>
      </c>
      <c r="G135" s="40">
        <f>G136+G137</f>
        <v>31225200</v>
      </c>
      <c r="H135" s="40">
        <f>H136+H137</f>
        <v>31225200</v>
      </c>
      <c r="I135" s="40">
        <f>I136+I137</f>
        <v>0</v>
      </c>
      <c r="J135" s="40">
        <f>J136+J137</f>
        <v>0</v>
      </c>
    </row>
    <row r="136" spans="1:10" ht="74.400000000000006" customHeight="1">
      <c r="A136" s="12" t="s">
        <v>175</v>
      </c>
      <c r="B136" s="12" t="s">
        <v>174</v>
      </c>
      <c r="C136" s="12" t="s">
        <v>173</v>
      </c>
      <c r="D136" s="11" t="s">
        <v>172</v>
      </c>
      <c r="E136" s="12" t="s">
        <v>896</v>
      </c>
      <c r="F136" s="12" t="s">
        <v>896</v>
      </c>
      <c r="G136" s="40">
        <f t="shared" si="14"/>
        <v>19500000</v>
      </c>
      <c r="H136" s="40">
        <v>19500000</v>
      </c>
      <c r="I136" s="40">
        <v>0</v>
      </c>
      <c r="J136" s="40">
        <v>0</v>
      </c>
    </row>
    <row r="137" spans="1:10" ht="72" customHeight="1">
      <c r="A137" s="12" t="s">
        <v>171</v>
      </c>
      <c r="B137" s="12" t="s">
        <v>170</v>
      </c>
      <c r="C137" s="12" t="s">
        <v>169</v>
      </c>
      <c r="D137" s="11" t="s">
        <v>168</v>
      </c>
      <c r="E137" s="12" t="s">
        <v>896</v>
      </c>
      <c r="F137" s="12" t="s">
        <v>896</v>
      </c>
      <c r="G137" s="40">
        <f t="shared" si="14"/>
        <v>11725200</v>
      </c>
      <c r="H137" s="40">
        <v>11725200</v>
      </c>
      <c r="I137" s="40">
        <v>0</v>
      </c>
      <c r="J137" s="40">
        <v>0</v>
      </c>
    </row>
    <row r="138" spans="1:10" ht="15">
      <c r="A138" s="14" t="s">
        <v>148</v>
      </c>
      <c r="B138" s="14" t="s">
        <v>148</v>
      </c>
      <c r="C138" s="14" t="s">
        <v>148</v>
      </c>
      <c r="D138" s="10" t="s">
        <v>167</v>
      </c>
      <c r="E138" s="14" t="s">
        <v>148</v>
      </c>
      <c r="F138" s="14" t="s">
        <v>148</v>
      </c>
      <c r="G138" s="39">
        <f>G12+G23+G31+G40+G52+G64+G67+G72+G77+G80+G85+G90+G99+G104+G107+G110+G126+G129+G133</f>
        <v>414114500</v>
      </c>
      <c r="H138" s="39">
        <f>H12+H23+H31+H40+H52+H64+H67+H72+H77+H80+H85+H90+H99+H104+H107+H110+H126+H129+H133</f>
        <v>316788200</v>
      </c>
      <c r="I138" s="39">
        <f>I12+I23+I31+I40+I52+I64+I67+I72+I77+I80+I85+I90+I99+I104+I107+I110+I126+I129+I133</f>
        <v>97326300</v>
      </c>
      <c r="J138" s="39">
        <f>J12+J23+J31+J40+J52+J64+J67+J72+J77+J80+J85+J90+J99+J104+J107+J110+J126+J129+J133</f>
        <v>73837300</v>
      </c>
    </row>
    <row r="140" spans="1:10">
      <c r="J140" s="123"/>
    </row>
    <row r="141" spans="1:10" ht="75.650000000000006" customHeight="1">
      <c r="B141" s="124" t="s">
        <v>897</v>
      </c>
      <c r="C141" s="124"/>
      <c r="D141" s="124"/>
      <c r="I141" s="81" t="s">
        <v>150</v>
      </c>
    </row>
    <row r="143" spans="1:10">
      <c r="G143" s="123"/>
      <c r="H143" s="123"/>
      <c r="I143" s="123"/>
      <c r="J143" s="123"/>
    </row>
  </sheetData>
  <mergeCells count="11">
    <mergeCell ref="A5:J5"/>
    <mergeCell ref="A9:A10"/>
    <mergeCell ref="B9:B10"/>
    <mergeCell ref="C9:C10"/>
    <mergeCell ref="D9:D10"/>
    <mergeCell ref="E9:E10"/>
    <mergeCell ref="F9:F10"/>
    <mergeCell ref="G9:G10"/>
    <mergeCell ref="B141:D141"/>
    <mergeCell ref="H9:H10"/>
    <mergeCell ref="I9:J9"/>
  </mergeCells>
  <pageMargins left="0.19685039370078741" right="0.19685039370078741" top="0.78740157480314965" bottom="0.19685039370078741" header="0" footer="0"/>
  <pageSetup paperSize="9" scale="80" fitToHeight="50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6</vt:i4>
      </vt:variant>
    </vt:vector>
  </HeadingPairs>
  <TitlesOfParts>
    <vt:vector size="14" baseType="lpstr">
      <vt:lpstr>Додаток 1</vt:lpstr>
      <vt:lpstr>Додаток 2</vt:lpstr>
      <vt:lpstr>Додаток 3</vt:lpstr>
      <vt:lpstr>Додаток 4</vt:lpstr>
      <vt:lpstr>Додаток 5</vt:lpstr>
      <vt:lpstr>додаток 5.1</vt:lpstr>
      <vt:lpstr>Додаток 6</vt:lpstr>
      <vt:lpstr>Додаток 7</vt:lpstr>
      <vt:lpstr>'Додаток 1'!Заголовки_для_друку</vt:lpstr>
      <vt:lpstr>'Додаток 3'!Заголовки_для_друку</vt:lpstr>
      <vt:lpstr>'додаток 5.1'!Заголовки_для_друку</vt:lpstr>
      <vt:lpstr>'Додаток 6'!Заголовки_для_друку</vt:lpstr>
      <vt:lpstr>'Додаток 7'!Заголовки_для_друку</vt:lpstr>
      <vt:lpstr>'Додаток 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Фіцай  Світлана Петрівна</dc:creator>
  <cp:lastModifiedBy>101400306</cp:lastModifiedBy>
  <cp:lastPrinted>2024-12-20T07:49:41Z</cp:lastPrinted>
  <dcterms:created xsi:type="dcterms:W3CDTF">2024-12-10T06:08:38Z</dcterms:created>
  <dcterms:modified xsi:type="dcterms:W3CDTF">2024-12-26T07:40:32Z</dcterms:modified>
</cp:coreProperties>
</file>